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Avd ekonomi &amp; styrning\EkAnalys\Gemens_kataloger_EkAnalys\Finspec\Utjämning\Utredningar\Parlamentarisk utredning 2022\Beräkningsfiler\Jämförelseberäkningar slutbetänkande\"/>
    </mc:Choice>
  </mc:AlternateContent>
  <xr:revisionPtr revIDLastSave="0" documentId="13_ncr:1_{16218F12-4A47-4C1B-9BAC-2FB211161A06}" xr6:coauthVersionLast="47" xr6:coauthVersionMax="47" xr10:uidLastSave="{00000000-0000-0000-0000-000000000000}"/>
  <bookViews>
    <workbookView xWindow="-110" yWindow="-110" windowWidth="19420" windowHeight="10420" xr2:uid="{378CC759-33A0-4242-8FC9-1A359E36A22C}"/>
  </bookViews>
  <sheets>
    <sheet name="INFO" sheetId="1" r:id="rId1"/>
    <sheet name="1. Välj kommun" sheetId="3" r:id="rId2"/>
    <sheet name="Dölj" sheetId="8" state="hidden" r:id="rId3"/>
    <sheet name="2. Alla kommuner" sheetId="2" r:id="rId4"/>
    <sheet name="3. Eftersläpning" sheetId="6" r:id="rId5"/>
    <sheet name="4. Strukturbidrag" sheetId="4" r:id="rId6"/>
    <sheet name="5. Införandebidrag" sheetId="5" r:id="rId7"/>
    <sheet name="6. Regleringspost" sheetId="7"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4" i="2" l="1"/>
  <c r="M294" i="2"/>
  <c r="L294" i="2"/>
  <c r="N293" i="2"/>
  <c r="M293" i="2"/>
  <c r="L293" i="2"/>
  <c r="N292" i="2"/>
  <c r="M292" i="2"/>
  <c r="L292" i="2"/>
  <c r="N291" i="2"/>
  <c r="M291" i="2"/>
  <c r="L291" i="2"/>
  <c r="N290" i="2"/>
  <c r="M290" i="2"/>
  <c r="L290" i="2"/>
  <c r="N289" i="2"/>
  <c r="M289" i="2"/>
  <c r="L289" i="2"/>
  <c r="N288" i="2"/>
  <c r="M288" i="2"/>
  <c r="L288" i="2"/>
  <c r="N287" i="2"/>
  <c r="M287" i="2"/>
  <c r="L287" i="2"/>
  <c r="N286" i="2"/>
  <c r="M286" i="2"/>
  <c r="L286" i="2"/>
  <c r="N285" i="2"/>
  <c r="M285" i="2"/>
  <c r="L285" i="2"/>
  <c r="N284" i="2"/>
  <c r="M284" i="2"/>
  <c r="L284" i="2"/>
  <c r="N283" i="2"/>
  <c r="M283" i="2"/>
  <c r="L283" i="2"/>
  <c r="N282" i="2"/>
  <c r="M282" i="2"/>
  <c r="L282" i="2"/>
  <c r="N281" i="2"/>
  <c r="M281" i="2"/>
  <c r="L281" i="2"/>
  <c r="N280" i="2"/>
  <c r="M280" i="2"/>
  <c r="L280" i="2"/>
  <c r="N279" i="2"/>
  <c r="M279" i="2"/>
  <c r="L279" i="2"/>
  <c r="N278" i="2"/>
  <c r="M278" i="2"/>
  <c r="L278" i="2"/>
  <c r="N277" i="2"/>
  <c r="M277" i="2"/>
  <c r="L277" i="2"/>
  <c r="N276" i="2"/>
  <c r="M276" i="2"/>
  <c r="L276" i="2"/>
  <c r="N275" i="2"/>
  <c r="M275" i="2"/>
  <c r="L275" i="2"/>
  <c r="N274" i="2"/>
  <c r="M274" i="2"/>
  <c r="L274" i="2"/>
  <c r="N273" i="2"/>
  <c r="M273" i="2"/>
  <c r="L273" i="2"/>
  <c r="N272" i="2"/>
  <c r="M272" i="2"/>
  <c r="L272" i="2"/>
  <c r="N271" i="2"/>
  <c r="M271" i="2"/>
  <c r="L271" i="2"/>
  <c r="N270" i="2"/>
  <c r="M270" i="2"/>
  <c r="L270" i="2"/>
  <c r="N269" i="2"/>
  <c r="M269" i="2"/>
  <c r="L269" i="2"/>
  <c r="N268" i="2"/>
  <c r="M268" i="2"/>
  <c r="L268" i="2"/>
  <c r="N267" i="2"/>
  <c r="M267" i="2"/>
  <c r="L267" i="2"/>
  <c r="N266" i="2"/>
  <c r="M266" i="2"/>
  <c r="L266" i="2"/>
  <c r="N265" i="2"/>
  <c r="M265" i="2"/>
  <c r="L265" i="2"/>
  <c r="N264" i="2"/>
  <c r="M264" i="2"/>
  <c r="L264" i="2"/>
  <c r="N263" i="2"/>
  <c r="M263" i="2"/>
  <c r="L263" i="2"/>
  <c r="N262" i="2"/>
  <c r="M262" i="2"/>
  <c r="L262" i="2"/>
  <c r="N261" i="2"/>
  <c r="M261" i="2"/>
  <c r="L261" i="2"/>
  <c r="N260" i="2"/>
  <c r="M260" i="2"/>
  <c r="L260" i="2"/>
  <c r="N259" i="2"/>
  <c r="M259" i="2"/>
  <c r="L259" i="2"/>
  <c r="N258" i="2"/>
  <c r="M258" i="2"/>
  <c r="L258" i="2"/>
  <c r="N257" i="2"/>
  <c r="M257" i="2"/>
  <c r="L257" i="2"/>
  <c r="N256" i="2"/>
  <c r="M256" i="2"/>
  <c r="L256" i="2"/>
  <c r="N255" i="2"/>
  <c r="M255" i="2"/>
  <c r="L255" i="2"/>
  <c r="N254" i="2"/>
  <c r="M254" i="2"/>
  <c r="L254" i="2"/>
  <c r="N253" i="2"/>
  <c r="M253" i="2"/>
  <c r="L253" i="2"/>
  <c r="N252" i="2"/>
  <c r="M252" i="2"/>
  <c r="L252" i="2"/>
  <c r="N251" i="2"/>
  <c r="M251" i="2"/>
  <c r="L251" i="2"/>
  <c r="N250" i="2"/>
  <c r="M250" i="2"/>
  <c r="L250" i="2"/>
  <c r="N249" i="2"/>
  <c r="M249" i="2"/>
  <c r="L249" i="2"/>
  <c r="N248" i="2"/>
  <c r="M248" i="2"/>
  <c r="L248" i="2"/>
  <c r="N247" i="2"/>
  <c r="M247" i="2"/>
  <c r="L247" i="2"/>
  <c r="N246" i="2"/>
  <c r="M246" i="2"/>
  <c r="L246" i="2"/>
  <c r="N245" i="2"/>
  <c r="M245" i="2"/>
  <c r="L245" i="2"/>
  <c r="N244" i="2"/>
  <c r="M244" i="2"/>
  <c r="L244" i="2"/>
  <c r="N243" i="2"/>
  <c r="M243" i="2"/>
  <c r="L243" i="2"/>
  <c r="N242" i="2"/>
  <c r="M242" i="2"/>
  <c r="L242" i="2"/>
  <c r="N241" i="2"/>
  <c r="M241" i="2"/>
  <c r="L241" i="2"/>
  <c r="N240" i="2"/>
  <c r="M240" i="2"/>
  <c r="L240" i="2"/>
  <c r="N239" i="2"/>
  <c r="M239" i="2"/>
  <c r="L239" i="2"/>
  <c r="N238" i="2"/>
  <c r="M238" i="2"/>
  <c r="L238" i="2"/>
  <c r="N237" i="2"/>
  <c r="M237" i="2"/>
  <c r="L237" i="2"/>
  <c r="N236" i="2"/>
  <c r="M236" i="2"/>
  <c r="L236" i="2"/>
  <c r="N235" i="2"/>
  <c r="M235" i="2"/>
  <c r="L235" i="2"/>
  <c r="N234" i="2"/>
  <c r="M234" i="2"/>
  <c r="L234" i="2"/>
  <c r="N233" i="2"/>
  <c r="M233" i="2"/>
  <c r="L233" i="2"/>
  <c r="N232" i="2"/>
  <c r="M232" i="2"/>
  <c r="L232" i="2"/>
  <c r="N231" i="2"/>
  <c r="M231" i="2"/>
  <c r="L231" i="2"/>
  <c r="N230" i="2"/>
  <c r="M230" i="2"/>
  <c r="L230" i="2"/>
  <c r="N229" i="2"/>
  <c r="M229" i="2"/>
  <c r="L229" i="2"/>
  <c r="N228" i="2"/>
  <c r="M228" i="2"/>
  <c r="L228" i="2"/>
  <c r="N227" i="2"/>
  <c r="M227" i="2"/>
  <c r="L227" i="2"/>
  <c r="N226" i="2"/>
  <c r="M226" i="2"/>
  <c r="L226" i="2"/>
  <c r="N225" i="2"/>
  <c r="M225" i="2"/>
  <c r="L225" i="2"/>
  <c r="N224" i="2"/>
  <c r="M224" i="2"/>
  <c r="L224" i="2"/>
  <c r="N223" i="2"/>
  <c r="M223" i="2"/>
  <c r="L223" i="2"/>
  <c r="N222" i="2"/>
  <c r="M222" i="2"/>
  <c r="L222" i="2"/>
  <c r="N221" i="2"/>
  <c r="M221" i="2"/>
  <c r="L221" i="2"/>
  <c r="N220" i="2"/>
  <c r="M220" i="2"/>
  <c r="L220" i="2"/>
  <c r="N219" i="2"/>
  <c r="M219" i="2"/>
  <c r="L219" i="2"/>
  <c r="N218" i="2"/>
  <c r="M218" i="2"/>
  <c r="L218" i="2"/>
  <c r="N217" i="2"/>
  <c r="M217" i="2"/>
  <c r="L217" i="2"/>
  <c r="N216" i="2"/>
  <c r="M216" i="2"/>
  <c r="L216" i="2"/>
  <c r="N215" i="2"/>
  <c r="M215" i="2"/>
  <c r="L215" i="2"/>
  <c r="N214" i="2"/>
  <c r="M214" i="2"/>
  <c r="L214" i="2"/>
  <c r="N213" i="2"/>
  <c r="M213" i="2"/>
  <c r="L213" i="2"/>
  <c r="N212" i="2"/>
  <c r="M212" i="2"/>
  <c r="L212" i="2"/>
  <c r="N211" i="2"/>
  <c r="M211" i="2"/>
  <c r="L211" i="2"/>
  <c r="N210" i="2"/>
  <c r="M210" i="2"/>
  <c r="L210" i="2"/>
  <c r="N209" i="2"/>
  <c r="M209" i="2"/>
  <c r="L209" i="2"/>
  <c r="N208" i="2"/>
  <c r="M208" i="2"/>
  <c r="L208" i="2"/>
  <c r="N207" i="2"/>
  <c r="M207" i="2"/>
  <c r="L207" i="2"/>
  <c r="N206" i="2"/>
  <c r="M206" i="2"/>
  <c r="L206" i="2"/>
  <c r="N205" i="2"/>
  <c r="M205" i="2"/>
  <c r="L205" i="2"/>
  <c r="N204" i="2"/>
  <c r="M204" i="2"/>
  <c r="L204" i="2"/>
  <c r="N203" i="2"/>
  <c r="M203" i="2"/>
  <c r="L203" i="2"/>
  <c r="N202" i="2"/>
  <c r="M202" i="2"/>
  <c r="L202" i="2"/>
  <c r="N201" i="2"/>
  <c r="M201" i="2"/>
  <c r="L201" i="2"/>
  <c r="N200" i="2"/>
  <c r="M200" i="2"/>
  <c r="L200" i="2"/>
  <c r="N199" i="2"/>
  <c r="M199" i="2"/>
  <c r="L199" i="2"/>
  <c r="N198" i="2"/>
  <c r="M198" i="2"/>
  <c r="L198" i="2"/>
  <c r="N197" i="2"/>
  <c r="M197" i="2"/>
  <c r="L197" i="2"/>
  <c r="N196" i="2"/>
  <c r="M196" i="2"/>
  <c r="L196" i="2"/>
  <c r="N195" i="2"/>
  <c r="M195" i="2"/>
  <c r="L195" i="2"/>
  <c r="N194" i="2"/>
  <c r="M194" i="2"/>
  <c r="L194" i="2"/>
  <c r="N193" i="2"/>
  <c r="M193" i="2"/>
  <c r="L193" i="2"/>
  <c r="N192" i="2"/>
  <c r="M192" i="2"/>
  <c r="L192" i="2"/>
  <c r="N191" i="2"/>
  <c r="M191" i="2"/>
  <c r="L191" i="2"/>
  <c r="N190" i="2"/>
  <c r="M190" i="2"/>
  <c r="L190" i="2"/>
  <c r="N189" i="2"/>
  <c r="M189" i="2"/>
  <c r="L189" i="2"/>
  <c r="N188" i="2"/>
  <c r="M188" i="2"/>
  <c r="L188" i="2"/>
  <c r="N187" i="2"/>
  <c r="M187" i="2"/>
  <c r="L187" i="2"/>
  <c r="N186" i="2"/>
  <c r="M186" i="2"/>
  <c r="L186" i="2"/>
  <c r="N185" i="2"/>
  <c r="M185" i="2"/>
  <c r="L185" i="2"/>
  <c r="N184" i="2"/>
  <c r="M184" i="2"/>
  <c r="L184" i="2"/>
  <c r="N183" i="2"/>
  <c r="M183" i="2"/>
  <c r="L183" i="2"/>
  <c r="N182" i="2"/>
  <c r="M182" i="2"/>
  <c r="L182" i="2"/>
  <c r="N181" i="2"/>
  <c r="M181" i="2"/>
  <c r="L181" i="2"/>
  <c r="N180" i="2"/>
  <c r="M180" i="2"/>
  <c r="L180" i="2"/>
  <c r="N179" i="2"/>
  <c r="M179" i="2"/>
  <c r="L179" i="2"/>
  <c r="N178" i="2"/>
  <c r="M178" i="2"/>
  <c r="L178" i="2"/>
  <c r="N177" i="2"/>
  <c r="M177" i="2"/>
  <c r="L177" i="2"/>
  <c r="N176" i="2"/>
  <c r="M176" i="2"/>
  <c r="L176" i="2"/>
  <c r="N175" i="2"/>
  <c r="M175" i="2"/>
  <c r="L175" i="2"/>
  <c r="N174" i="2"/>
  <c r="M174" i="2"/>
  <c r="L174" i="2"/>
  <c r="N173" i="2"/>
  <c r="M173" i="2"/>
  <c r="L173" i="2"/>
  <c r="N172" i="2"/>
  <c r="M172" i="2"/>
  <c r="L172" i="2"/>
  <c r="N171" i="2"/>
  <c r="M171" i="2"/>
  <c r="L171" i="2"/>
  <c r="N170" i="2"/>
  <c r="M170" i="2"/>
  <c r="L170" i="2"/>
  <c r="N169" i="2"/>
  <c r="M169" i="2"/>
  <c r="L169" i="2"/>
  <c r="N168" i="2"/>
  <c r="M168" i="2"/>
  <c r="L168" i="2"/>
  <c r="N167" i="2"/>
  <c r="M167" i="2"/>
  <c r="L167" i="2"/>
  <c r="N166" i="2"/>
  <c r="M166" i="2"/>
  <c r="L166" i="2"/>
  <c r="N165" i="2"/>
  <c r="M165" i="2"/>
  <c r="L165" i="2"/>
  <c r="N164" i="2"/>
  <c r="M164" i="2"/>
  <c r="L164" i="2"/>
  <c r="N163" i="2"/>
  <c r="M163" i="2"/>
  <c r="L163" i="2"/>
  <c r="N162" i="2"/>
  <c r="M162" i="2"/>
  <c r="L162" i="2"/>
  <c r="N161" i="2"/>
  <c r="M161" i="2"/>
  <c r="L161" i="2"/>
  <c r="N160" i="2"/>
  <c r="M160" i="2"/>
  <c r="L160" i="2"/>
  <c r="N159" i="2"/>
  <c r="M159" i="2"/>
  <c r="L159" i="2"/>
  <c r="N158" i="2"/>
  <c r="M158" i="2"/>
  <c r="L158" i="2"/>
  <c r="N157" i="2"/>
  <c r="M157" i="2"/>
  <c r="L157" i="2"/>
  <c r="N156" i="2"/>
  <c r="M156" i="2"/>
  <c r="L156" i="2"/>
  <c r="N155" i="2"/>
  <c r="M155" i="2"/>
  <c r="L155" i="2"/>
  <c r="N154" i="2"/>
  <c r="M154" i="2"/>
  <c r="L154" i="2"/>
  <c r="N153" i="2"/>
  <c r="M153" i="2"/>
  <c r="L153" i="2"/>
  <c r="N152" i="2"/>
  <c r="M152" i="2"/>
  <c r="L152" i="2"/>
  <c r="N151" i="2"/>
  <c r="M151" i="2"/>
  <c r="L151" i="2"/>
  <c r="N150" i="2"/>
  <c r="M150" i="2"/>
  <c r="L150" i="2"/>
  <c r="N149" i="2"/>
  <c r="M149" i="2"/>
  <c r="L149" i="2"/>
  <c r="N148" i="2"/>
  <c r="M148" i="2"/>
  <c r="L148" i="2"/>
  <c r="N147" i="2"/>
  <c r="M147" i="2"/>
  <c r="L147" i="2"/>
  <c r="N146" i="2"/>
  <c r="M146" i="2"/>
  <c r="L146" i="2"/>
  <c r="N145" i="2"/>
  <c r="M145" i="2"/>
  <c r="L145" i="2"/>
  <c r="N144" i="2"/>
  <c r="M144" i="2"/>
  <c r="L144" i="2"/>
  <c r="N143" i="2"/>
  <c r="M143" i="2"/>
  <c r="L143" i="2"/>
  <c r="N142" i="2"/>
  <c r="M142" i="2"/>
  <c r="L142" i="2"/>
  <c r="N141" i="2"/>
  <c r="M141" i="2"/>
  <c r="L141" i="2"/>
  <c r="N140" i="2"/>
  <c r="M140" i="2"/>
  <c r="L140" i="2"/>
  <c r="N139" i="2"/>
  <c r="M139" i="2"/>
  <c r="L139" i="2"/>
  <c r="N138" i="2"/>
  <c r="M138" i="2"/>
  <c r="L138" i="2"/>
  <c r="N137" i="2"/>
  <c r="M137" i="2"/>
  <c r="L137" i="2"/>
  <c r="N136" i="2"/>
  <c r="M136" i="2"/>
  <c r="L136" i="2"/>
  <c r="N135" i="2"/>
  <c r="M135" i="2"/>
  <c r="L135" i="2"/>
  <c r="N134" i="2"/>
  <c r="M134" i="2"/>
  <c r="L134" i="2"/>
  <c r="N133" i="2"/>
  <c r="M133" i="2"/>
  <c r="L133" i="2"/>
  <c r="N132" i="2"/>
  <c r="M132" i="2"/>
  <c r="L132" i="2"/>
  <c r="N131" i="2"/>
  <c r="M131" i="2"/>
  <c r="L131" i="2"/>
  <c r="N130" i="2"/>
  <c r="M130" i="2"/>
  <c r="L130" i="2"/>
  <c r="N129" i="2"/>
  <c r="M129" i="2"/>
  <c r="L129" i="2"/>
  <c r="N128" i="2"/>
  <c r="M128" i="2"/>
  <c r="L128" i="2"/>
  <c r="N127" i="2"/>
  <c r="M127" i="2"/>
  <c r="L127" i="2"/>
  <c r="N126" i="2"/>
  <c r="M126" i="2"/>
  <c r="L126" i="2"/>
  <c r="N125" i="2"/>
  <c r="M125" i="2"/>
  <c r="L125" i="2"/>
  <c r="N124" i="2"/>
  <c r="M124" i="2"/>
  <c r="L124" i="2"/>
  <c r="N123" i="2"/>
  <c r="M123" i="2"/>
  <c r="L123" i="2"/>
  <c r="N122" i="2"/>
  <c r="M122" i="2"/>
  <c r="L122" i="2"/>
  <c r="N121" i="2"/>
  <c r="M121" i="2"/>
  <c r="L121" i="2"/>
  <c r="N120" i="2"/>
  <c r="M120" i="2"/>
  <c r="L120" i="2"/>
  <c r="N119" i="2"/>
  <c r="M119" i="2"/>
  <c r="L119" i="2"/>
  <c r="N118" i="2"/>
  <c r="M118" i="2"/>
  <c r="L118" i="2"/>
  <c r="N117" i="2"/>
  <c r="M117" i="2"/>
  <c r="L117" i="2"/>
  <c r="N116" i="2"/>
  <c r="M116" i="2"/>
  <c r="L116" i="2"/>
  <c r="N115" i="2"/>
  <c r="M115" i="2"/>
  <c r="L115" i="2"/>
  <c r="N114" i="2"/>
  <c r="M114" i="2"/>
  <c r="L114" i="2"/>
  <c r="N113" i="2"/>
  <c r="M113" i="2"/>
  <c r="L113" i="2"/>
  <c r="N112" i="2"/>
  <c r="M112" i="2"/>
  <c r="L112" i="2"/>
  <c r="N111" i="2"/>
  <c r="M111" i="2"/>
  <c r="L111" i="2"/>
  <c r="N110" i="2"/>
  <c r="M110" i="2"/>
  <c r="L110" i="2"/>
  <c r="N109" i="2"/>
  <c r="M109" i="2"/>
  <c r="L109" i="2"/>
  <c r="N108" i="2"/>
  <c r="M108" i="2"/>
  <c r="L108" i="2"/>
  <c r="N107" i="2"/>
  <c r="M107" i="2"/>
  <c r="L107" i="2"/>
  <c r="N106" i="2"/>
  <c r="M106" i="2"/>
  <c r="L106" i="2"/>
  <c r="N105" i="2"/>
  <c r="M105" i="2"/>
  <c r="L105" i="2"/>
  <c r="N104" i="2"/>
  <c r="M104" i="2"/>
  <c r="L104" i="2"/>
  <c r="N103" i="2"/>
  <c r="M103" i="2"/>
  <c r="L103" i="2"/>
  <c r="N102" i="2"/>
  <c r="M102" i="2"/>
  <c r="L102" i="2"/>
  <c r="N101" i="2"/>
  <c r="M101" i="2"/>
  <c r="L101" i="2"/>
  <c r="N100" i="2"/>
  <c r="M100" i="2"/>
  <c r="L100" i="2"/>
  <c r="N99" i="2"/>
  <c r="M99" i="2"/>
  <c r="L99" i="2"/>
  <c r="N98" i="2"/>
  <c r="M98" i="2"/>
  <c r="L98" i="2"/>
  <c r="N97" i="2"/>
  <c r="M97" i="2"/>
  <c r="L97" i="2"/>
  <c r="N96" i="2"/>
  <c r="M96" i="2"/>
  <c r="L96" i="2"/>
  <c r="N95" i="2"/>
  <c r="M95" i="2"/>
  <c r="L95" i="2"/>
  <c r="N94" i="2"/>
  <c r="M94" i="2"/>
  <c r="L94" i="2"/>
  <c r="N93" i="2"/>
  <c r="M93" i="2"/>
  <c r="L93" i="2"/>
  <c r="N92" i="2"/>
  <c r="M92" i="2"/>
  <c r="L92" i="2"/>
  <c r="N91" i="2"/>
  <c r="M91" i="2"/>
  <c r="L91" i="2"/>
  <c r="N90" i="2"/>
  <c r="M90" i="2"/>
  <c r="L90" i="2"/>
  <c r="N89" i="2"/>
  <c r="M89" i="2"/>
  <c r="L89" i="2"/>
  <c r="N88" i="2"/>
  <c r="M88" i="2"/>
  <c r="L88" i="2"/>
  <c r="N87" i="2"/>
  <c r="M87" i="2"/>
  <c r="L87" i="2"/>
  <c r="N86" i="2"/>
  <c r="M86" i="2"/>
  <c r="L86" i="2"/>
  <c r="N85" i="2"/>
  <c r="M85" i="2"/>
  <c r="L85" i="2"/>
  <c r="N84" i="2"/>
  <c r="M84" i="2"/>
  <c r="L84" i="2"/>
  <c r="N83" i="2"/>
  <c r="M83" i="2"/>
  <c r="L83" i="2"/>
  <c r="N82" i="2"/>
  <c r="M82" i="2"/>
  <c r="L82" i="2"/>
  <c r="N81" i="2"/>
  <c r="M81" i="2"/>
  <c r="L81" i="2"/>
  <c r="N80" i="2"/>
  <c r="M80" i="2"/>
  <c r="L80" i="2"/>
  <c r="N79" i="2"/>
  <c r="M79" i="2"/>
  <c r="L79" i="2"/>
  <c r="N78" i="2"/>
  <c r="M78" i="2"/>
  <c r="L78" i="2"/>
  <c r="N77" i="2"/>
  <c r="M77" i="2"/>
  <c r="L77" i="2"/>
  <c r="N76" i="2"/>
  <c r="M76" i="2"/>
  <c r="L76" i="2"/>
  <c r="N75" i="2"/>
  <c r="M75" i="2"/>
  <c r="L75" i="2"/>
  <c r="N74" i="2"/>
  <c r="M74" i="2"/>
  <c r="L74" i="2"/>
  <c r="N73" i="2"/>
  <c r="M73" i="2"/>
  <c r="L73" i="2"/>
  <c r="N72" i="2"/>
  <c r="M72" i="2"/>
  <c r="L72" i="2"/>
  <c r="N71" i="2"/>
  <c r="M71" i="2"/>
  <c r="L71" i="2"/>
  <c r="N70" i="2"/>
  <c r="M70" i="2"/>
  <c r="L70" i="2"/>
  <c r="N69" i="2"/>
  <c r="M69" i="2"/>
  <c r="L69" i="2"/>
  <c r="N68" i="2"/>
  <c r="M68" i="2"/>
  <c r="L68" i="2"/>
  <c r="N67" i="2"/>
  <c r="M67" i="2"/>
  <c r="L67" i="2"/>
  <c r="N66" i="2"/>
  <c r="M66" i="2"/>
  <c r="L66" i="2"/>
  <c r="N65" i="2"/>
  <c r="M65" i="2"/>
  <c r="L65" i="2"/>
  <c r="N64" i="2"/>
  <c r="M64" i="2"/>
  <c r="L64" i="2"/>
  <c r="N63" i="2"/>
  <c r="M63" i="2"/>
  <c r="L63" i="2"/>
  <c r="N62" i="2"/>
  <c r="M62" i="2"/>
  <c r="L62" i="2"/>
  <c r="N61" i="2"/>
  <c r="M61" i="2"/>
  <c r="L61" i="2"/>
  <c r="N60" i="2"/>
  <c r="M60" i="2"/>
  <c r="L60" i="2"/>
  <c r="N59" i="2"/>
  <c r="M59" i="2"/>
  <c r="L59" i="2"/>
  <c r="N58" i="2"/>
  <c r="M58" i="2"/>
  <c r="L58" i="2"/>
  <c r="N57" i="2"/>
  <c r="M57" i="2"/>
  <c r="L57" i="2"/>
  <c r="N56" i="2"/>
  <c r="M56" i="2"/>
  <c r="L56" i="2"/>
  <c r="N55" i="2"/>
  <c r="M55" i="2"/>
  <c r="L55" i="2"/>
  <c r="N54" i="2"/>
  <c r="M54" i="2"/>
  <c r="L54" i="2"/>
  <c r="N53" i="2"/>
  <c r="M53" i="2"/>
  <c r="L53" i="2"/>
  <c r="N52" i="2"/>
  <c r="M52" i="2"/>
  <c r="L52" i="2"/>
  <c r="N51" i="2"/>
  <c r="M51" i="2"/>
  <c r="L51" i="2"/>
  <c r="N50" i="2"/>
  <c r="M50" i="2"/>
  <c r="L50" i="2"/>
  <c r="N49" i="2"/>
  <c r="M49" i="2"/>
  <c r="L49" i="2"/>
  <c r="N48" i="2"/>
  <c r="M48" i="2"/>
  <c r="L48" i="2"/>
  <c r="N47" i="2"/>
  <c r="M47" i="2"/>
  <c r="L47" i="2"/>
  <c r="N46" i="2"/>
  <c r="M46" i="2"/>
  <c r="L46" i="2"/>
  <c r="N45" i="2"/>
  <c r="M45" i="2"/>
  <c r="L45" i="2"/>
  <c r="N44" i="2"/>
  <c r="M44" i="2"/>
  <c r="L44" i="2"/>
  <c r="N43" i="2"/>
  <c r="M43" i="2"/>
  <c r="L43" i="2"/>
  <c r="N42" i="2"/>
  <c r="M42" i="2"/>
  <c r="L42" i="2"/>
  <c r="N41" i="2"/>
  <c r="M41" i="2"/>
  <c r="L41" i="2"/>
  <c r="N40" i="2"/>
  <c r="M40" i="2"/>
  <c r="L40" i="2"/>
  <c r="N39" i="2"/>
  <c r="M39" i="2"/>
  <c r="L39" i="2"/>
  <c r="N38" i="2"/>
  <c r="M38" i="2"/>
  <c r="L38" i="2"/>
  <c r="N37" i="2"/>
  <c r="M37" i="2"/>
  <c r="L37" i="2"/>
  <c r="N36" i="2"/>
  <c r="M36" i="2"/>
  <c r="L36" i="2"/>
  <c r="N35" i="2"/>
  <c r="M35" i="2"/>
  <c r="L35" i="2"/>
  <c r="N34" i="2"/>
  <c r="M34" i="2"/>
  <c r="L34" i="2"/>
  <c r="N33" i="2"/>
  <c r="M33" i="2"/>
  <c r="L33" i="2"/>
  <c r="N32" i="2"/>
  <c r="M32" i="2"/>
  <c r="L32" i="2"/>
  <c r="N31" i="2"/>
  <c r="M31" i="2"/>
  <c r="L31" i="2"/>
  <c r="N30" i="2"/>
  <c r="M30" i="2"/>
  <c r="L30" i="2"/>
  <c r="N29" i="2"/>
  <c r="M29" i="2"/>
  <c r="L29" i="2"/>
  <c r="N28" i="2"/>
  <c r="M28" i="2"/>
  <c r="L28" i="2"/>
  <c r="N27" i="2"/>
  <c r="M27" i="2"/>
  <c r="L27" i="2"/>
  <c r="N26" i="2"/>
  <c r="M26" i="2"/>
  <c r="L26" i="2"/>
  <c r="N25" i="2"/>
  <c r="M25" i="2"/>
  <c r="L25" i="2"/>
  <c r="N24" i="2"/>
  <c r="M24" i="2"/>
  <c r="L24" i="2"/>
  <c r="N23" i="2"/>
  <c r="M23" i="2"/>
  <c r="L23" i="2"/>
  <c r="N22" i="2"/>
  <c r="M22" i="2"/>
  <c r="L22" i="2"/>
  <c r="N21" i="2"/>
  <c r="M21" i="2"/>
  <c r="L21" i="2"/>
  <c r="N20" i="2"/>
  <c r="M20" i="2"/>
  <c r="L20" i="2"/>
  <c r="N19" i="2"/>
  <c r="M19" i="2"/>
  <c r="L19" i="2"/>
  <c r="N18" i="2"/>
  <c r="M18" i="2"/>
  <c r="L18" i="2"/>
  <c r="N17" i="2"/>
  <c r="M17" i="2"/>
  <c r="L17" i="2"/>
  <c r="N16" i="2"/>
  <c r="M16" i="2"/>
  <c r="L16" i="2"/>
  <c r="N15" i="2"/>
  <c r="M15" i="2"/>
  <c r="L15" i="2"/>
  <c r="N14" i="2"/>
  <c r="M14" i="2"/>
  <c r="L14" i="2"/>
  <c r="N13" i="2"/>
  <c r="M13" i="2"/>
  <c r="L13" i="2"/>
  <c r="N12" i="2"/>
  <c r="M12" i="2"/>
  <c r="L12" i="2"/>
  <c r="N11" i="2"/>
  <c r="M11" i="2"/>
  <c r="L11" i="2"/>
  <c r="N10" i="2"/>
  <c r="M10" i="2"/>
  <c r="L10" i="2"/>
  <c r="N9" i="2"/>
  <c r="M9" i="2"/>
  <c r="L9" i="2"/>
  <c r="N8" i="2"/>
  <c r="M8" i="2"/>
  <c r="L8" i="2"/>
  <c r="N7" i="2"/>
  <c r="M7" i="2"/>
  <c r="L7" i="2"/>
  <c r="N6" i="2"/>
  <c r="M6" i="2"/>
  <c r="L6" i="2"/>
  <c r="N5" i="2"/>
  <c r="M5" i="2"/>
  <c r="L5" i="2"/>
  <c r="D8" i="3"/>
  <c r="D17" i="3" l="1"/>
  <c r="F17" i="3" s="1"/>
  <c r="D24" i="3"/>
  <c r="F24" i="3" s="1"/>
  <c r="D23" i="3"/>
  <c r="E4" i="2"/>
  <c r="E8" i="3"/>
  <c r="E11" i="3" s="1"/>
  <c r="E23" i="3"/>
  <c r="F4" i="2"/>
  <c r="C4" i="2"/>
  <c r="K4" i="2"/>
  <c r="B4" i="2"/>
  <c r="J4" i="2"/>
  <c r="I4" i="2"/>
  <c r="H4" i="2"/>
  <c r="D4" i="2"/>
  <c r="G4" i="2"/>
  <c r="E12" i="3"/>
  <c r="D15" i="3"/>
  <c r="D20" i="3"/>
  <c r="D14" i="3"/>
  <c r="D16" i="3"/>
  <c r="D10" i="3"/>
  <c r="D18" i="3"/>
  <c r="D11" i="3"/>
  <c r="D12" i="3"/>
  <c r="E14" i="3" l="1"/>
  <c r="F14" i="3" s="1"/>
  <c r="E10" i="3"/>
  <c r="F10" i="3" s="1"/>
  <c r="E16" i="3"/>
  <c r="F16" i="3" s="1"/>
  <c r="D19" i="3"/>
  <c r="D28" i="3" s="1"/>
  <c r="E15" i="3"/>
  <c r="E25" i="3"/>
  <c r="E26" i="3"/>
  <c r="F23" i="3"/>
  <c r="D25" i="3"/>
  <c r="F12" i="3"/>
  <c r="F11" i="3"/>
  <c r="D13" i="3"/>
  <c r="E13" i="3" l="1"/>
  <c r="F13" i="3" s="1"/>
  <c r="F15" i="3"/>
  <c r="F25" i="3"/>
  <c r="D26" i="3"/>
  <c r="E18" i="3"/>
  <c r="F18" i="3" s="1"/>
  <c r="F26" i="3" l="1"/>
  <c r="D29" i="3"/>
  <c r="E19" i="3"/>
  <c r="F19" i="3" l="1"/>
  <c r="F28" i="3" s="1"/>
  <c r="E28" i="3"/>
  <c r="E20" i="3"/>
  <c r="F20" i="3" l="1"/>
  <c r="F29" i="3" s="1"/>
  <c r="E29" i="3"/>
</calcChain>
</file>

<file path=xl/sharedStrings.xml><?xml version="1.0" encoding="utf-8"?>
<sst xmlns="http://schemas.openxmlformats.org/spreadsheetml/2006/main" count="4434" uniqueCount="430">
  <si>
    <t>Boden</t>
  </si>
  <si>
    <t>INNEHÅLL I DENNA FIL</t>
  </si>
  <si>
    <t>1. Sammanfattning av vald kommun</t>
  </si>
  <si>
    <t>6. Beräkning av regleringsposten</t>
  </si>
  <si>
    <t>Ale</t>
  </si>
  <si>
    <t>Alingsås</t>
  </si>
  <si>
    <t>Alvesta</t>
  </si>
  <si>
    <t>Aneby</t>
  </si>
  <si>
    <t>Arboga</t>
  </si>
  <si>
    <t>Arjeplog</t>
  </si>
  <si>
    <t>Arvika</t>
  </si>
  <si>
    <t>Askersund</t>
  </si>
  <si>
    <t>Avesta</t>
  </si>
  <si>
    <t>Bengtsfors</t>
  </si>
  <si>
    <t>Berg</t>
  </si>
  <si>
    <t>Bjurholm</t>
  </si>
  <si>
    <t>Bjuv</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</si>
  <si>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</si>
  <si>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</si>
  <si>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</si>
  <si>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</si>
  <si>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</si>
  <si>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</si>
  <si>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</si>
  <si>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</si>
  <si>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</si>
  <si>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</si>
  <si>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</si>
  <si>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</si>
  <si>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</si>
  <si>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</si>
  <si>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</si>
  <si>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</si>
  <si>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</si>
  <si>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</si>
  <si>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</si>
  <si>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</si>
  <si>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</si>
  <si>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</si>
  <si>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</si>
  <si>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</si>
  <si>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</si>
  <si>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</si>
  <si>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</si>
  <si>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</si>
  <si>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</si>
  <si>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</si>
  <si>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</si>
  <si>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</si>
  <si>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</si>
  <si>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</si>
  <si>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</si>
  <si>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</si>
  <si>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</si>
  <si>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</si>
  <si>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</si>
  <si>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</si>
  <si>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</si>
  <si>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</si>
  <si>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</si>
  <si>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</si>
  <si>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</si>
  <si>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</si>
  <si>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</si>
  <si>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</si>
  <si>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</si>
  <si>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</si>
  <si>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</si>
  <si>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</si>
  <si>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</si>
  <si>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</si>
  <si>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</si>
  <si>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</si>
  <si>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</si>
  <si>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</si>
  <si>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</si>
  <si>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</si>
  <si>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</si>
  <si>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</si>
  <si>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</si>
  <si>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</si>
  <si>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</si>
  <si>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</si>
  <si>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</si>
  <si>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</si>
  <si>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</si>
  <si>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</si>
  <si>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</si>
  <si>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</si>
  <si>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</si>
  <si>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</si>
  <si>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Jönköping</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</si>
  <si>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</si>
  <si>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</si>
  <si>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</si>
  <si>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</si>
  <si>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</si>
  <si>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</si>
  <si>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</si>
  <si>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</si>
  <si>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</si>
  <si>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</si>
  <si>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</si>
  <si>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</si>
  <si>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</si>
  <si>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</si>
  <si>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</si>
  <si>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</si>
  <si>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</si>
  <si>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</si>
  <si>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</si>
  <si>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</si>
  <si>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</si>
  <si>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</si>
  <si>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</si>
  <si>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</si>
  <si>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</si>
  <si>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</si>
  <si>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</si>
  <si>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</si>
  <si>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</si>
  <si>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</si>
  <si>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</si>
  <si>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</si>
  <si>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</si>
  <si>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</si>
  <si>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</si>
  <si>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</si>
  <si>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</si>
  <si>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</si>
  <si>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</si>
  <si>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</si>
  <si>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</si>
  <si>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</si>
  <si>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</si>
  <si>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</si>
  <si>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</si>
  <si>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</si>
  <si>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</si>
  <si>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</si>
  <si>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</si>
  <si>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</si>
  <si>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</si>
  <si>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</si>
  <si>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</si>
  <si>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</si>
  <si>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</si>
  <si>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</si>
  <si>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</si>
  <si>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</si>
  <si>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</si>
  <si>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</si>
  <si>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</si>
  <si>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</si>
  <si>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</si>
  <si>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</si>
  <si>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</si>
  <si>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</si>
  <si>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</si>
  <si>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</si>
  <si>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</si>
  <si>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</si>
  <si>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</si>
  <si>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</si>
  <si>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</si>
  <si>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</si>
  <si>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</si>
  <si>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</si>
  <si>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</si>
  <si>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</si>
  <si>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</si>
  <si>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</si>
  <si>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</si>
  <si>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</si>
  <si>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</si>
  <si>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</si>
  <si>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</si>
  <si>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</si>
  <si>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</si>
  <si>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</si>
  <si>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</si>
  <si>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</si>
  <si>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</si>
  <si>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</si>
  <si>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</si>
  <si>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</si>
  <si>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</si>
  <si>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</si>
  <si>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</si>
  <si>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</si>
  <si>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</si>
  <si>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</si>
  <si>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</si>
  <si>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</si>
  <si>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</si>
  <si>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</si>
  <si>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</si>
  <si>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</si>
  <si>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</si>
  <si>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</si>
  <si>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</si>
  <si>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</si>
  <si>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</si>
  <si>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</si>
  <si>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</si>
  <si>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</si>
  <si>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</si>
  <si>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</si>
  <si>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</si>
  <si>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</si>
  <si>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</si>
  <si>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</si>
  <si>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</si>
  <si>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</si>
  <si>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</si>
  <si>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</si>
  <si>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</si>
  <si>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</si>
  <si>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</si>
  <si>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</si>
  <si>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</si>
  <si>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</si>
  <si>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</si>
  <si>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</si>
  <si>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</si>
  <si>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</si>
  <si>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</si>
  <si>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</si>
  <si>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</si>
  <si>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</si>
  <si>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</si>
  <si>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</si>
  <si>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</si>
  <si>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</si>
  <si>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</si>
  <si>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</si>
  <si>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</si>
  <si>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</si>
  <si>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</si>
  <si>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</si>
  <si>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</si>
  <si>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</si>
  <si>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</si>
  <si>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</si>
  <si>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</si>
  <si>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</si>
  <si>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</si>
  <si>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</si>
  <si>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</si>
  <si>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</si>
  <si>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</si>
  <si>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</si>
  <si>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</si>
  <si>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</si>
  <si>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</si>
  <si>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</si>
  <si>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</si>
  <si>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</si>
  <si>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</si>
  <si>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</si>
  <si>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</si>
  <si>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</si>
  <si>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</si>
  <si>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</si>
  <si>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</si>
  <si>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</si>
  <si>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</si>
  <si>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</si>
  <si>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</si>
  <si>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</si>
  <si>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</si>
  <si>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</si>
  <si>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</si>
  <si>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</si>
  <si>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</si>
  <si>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</si>
  <si>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</si>
  <si>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</si>
  <si>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</si>
  <si>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</si>
  <si>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</si>
  <si>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</si>
  <si>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</si>
  <si>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</si>
  <si>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</si>
  <si>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</si>
  <si>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</si>
  <si>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</si>
  <si>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</si>
  <si>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</si>
  <si>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</si>
  <si>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</si>
  <si>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Inkomstutjämningsbidrag/avgift</t>
  </si>
  <si>
    <t>Kostnadsutjämningsbidrag / avgift</t>
  </si>
  <si>
    <t>Ersättning för eftersläpning</t>
  </si>
  <si>
    <t xml:space="preserve">    därav svagt befolkningsunderlag</t>
  </si>
  <si>
    <t xml:space="preserve">    därav fasta införandebidrag</t>
  </si>
  <si>
    <t>Införandebidrag kommunalekonomisk utjämning</t>
  </si>
  <si>
    <t>Summa bidrag / avgift</t>
  </si>
  <si>
    <t>Regleringspost</t>
  </si>
  <si>
    <t>Nytt förslag</t>
  </si>
  <si>
    <t>Befintlig utjämning</t>
  </si>
  <si>
    <t>Differens</t>
  </si>
  <si>
    <t>NYA</t>
  </si>
  <si>
    <t>Inkomst-</t>
  </si>
  <si>
    <t>Kostnads-</t>
  </si>
  <si>
    <t>Ersättning</t>
  </si>
  <si>
    <t>Svagt</t>
  </si>
  <si>
    <t>Fast</t>
  </si>
  <si>
    <t>Införande-</t>
  </si>
  <si>
    <t>Reglerings-</t>
  </si>
  <si>
    <t>utjämning;</t>
  </si>
  <si>
    <t>för efter-</t>
  </si>
  <si>
    <t>befolkning-</t>
  </si>
  <si>
    <t>införande-</t>
  </si>
  <si>
    <t>bidrag, del 1</t>
  </si>
  <si>
    <t>bidrag, del 2</t>
  </si>
  <si>
    <t>bidrag(+)/</t>
  </si>
  <si>
    <t>Kr/inv</t>
  </si>
  <si>
    <t>Kronor</t>
  </si>
  <si>
    <t>släpning</t>
  </si>
  <si>
    <t>underlag</t>
  </si>
  <si>
    <t>bidrag</t>
  </si>
  <si>
    <t>kr/inv</t>
  </si>
  <si>
    <t>reglerings-</t>
  </si>
  <si>
    <t>avgift(-),</t>
  </si>
  <si>
    <t>kr/inv.</t>
  </si>
  <si>
    <t>-</t>
  </si>
  <si>
    <t xml:space="preserve">Svagt </t>
  </si>
  <si>
    <t>Näringsliv och</t>
  </si>
  <si>
    <t>befolknings-</t>
  </si>
  <si>
    <t>sysselsättning</t>
  </si>
  <si>
    <t>eller större</t>
  </si>
  <si>
    <t>bidrags-</t>
  </si>
  <si>
    <t>minskning</t>
  </si>
  <si>
    <t>Kout exkl eftresläp</t>
  </si>
  <si>
    <t>Arvidsjaur</t>
  </si>
  <si>
    <t>Folkmängd 1/11 2023</t>
  </si>
  <si>
    <t>Total Bidrag/avgift</t>
  </si>
  <si>
    <t>Inkomstut-jämning</t>
  </si>
  <si>
    <t>Kostnadsut-jämning</t>
  </si>
  <si>
    <t>Svagt befolk-ningsunderlag</t>
  </si>
  <si>
    <t>Fasta införandebidrag</t>
  </si>
  <si>
    <t>Reglerings-post</t>
  </si>
  <si>
    <t>Strukturbidrag</t>
  </si>
  <si>
    <t>Anslag kommunalekonomisk utjämning</t>
  </si>
  <si>
    <t>Inkomstutjämningsbidrag</t>
  </si>
  <si>
    <t>Inkomstutjämningsavgifter</t>
  </si>
  <si>
    <t>Kostnadsutjämningbidrag</t>
  </si>
  <si>
    <t>Kostnadsutjämningsavgifter</t>
  </si>
  <si>
    <t>Summa kostnader</t>
  </si>
  <si>
    <t>Regleringspost mkr</t>
  </si>
  <si>
    <t>Regleringspost kr/inv.</t>
  </si>
  <si>
    <t>Eftersläpningsersättning</t>
  </si>
  <si>
    <t xml:space="preserve"> - </t>
  </si>
  <si>
    <t>Befolkningsförändring 2018-2022</t>
  </si>
  <si>
    <t>Befolkningsförändring 2022-2023</t>
  </si>
  <si>
    <t>Klarar båda kriterierna nytt förslag (1%)</t>
  </si>
  <si>
    <t>Klarar båda kriterierna befintlig utjämning (1,2%)</t>
  </si>
  <si>
    <t>Antal personer över gränsvärde 2 nytt förslag</t>
  </si>
  <si>
    <t>Antal personer över gränsvärde 2 befintlig utjämning</t>
  </si>
  <si>
    <t>Ersättning kr/inv nytt förslag</t>
  </si>
  <si>
    <t>Ersättning kr/inv befintlig utjämning.</t>
  </si>
  <si>
    <t>Kostnad via regleringspost nytt förslag kr/inv.</t>
  </si>
  <si>
    <t>Kostnad via kostnadsutjämning befintlig utjämning kr/inv.</t>
  </si>
  <si>
    <t>Summa nytt förslag</t>
  </si>
  <si>
    <t>Summa befintlig utjämning</t>
  </si>
  <si>
    <t>Belopp per ersatt nytt förslag kr</t>
  </si>
  <si>
    <t>Belopp per ersatt befintlig utjämning kr</t>
  </si>
  <si>
    <t>Lokalt befolkningsunderlag</t>
  </si>
  <si>
    <t>Regional befolkningsunderlag</t>
  </si>
  <si>
    <t>Invånare</t>
  </si>
  <si>
    <t>Svagt befolkningsunderlag nytt förslag kr/inv.</t>
  </si>
  <si>
    <t>LSS-utjämningsbidrag/avgift</t>
  </si>
  <si>
    <t>Bidragsförändring 2024 enligt förslag</t>
  </si>
  <si>
    <t>Svagt befolkningsunderlag</t>
  </si>
  <si>
    <t>Tidigare bidragsförändring</t>
  </si>
  <si>
    <t>(A) Bidragsförändring över gränsvärde 1500 kr samt finansiering (26 kr)</t>
  </si>
  <si>
    <t>(B) Avdrag 500 kr</t>
  </si>
  <si>
    <t>(A+B) Summa strukturbidrag bidragsförändring nytt förslag</t>
  </si>
  <si>
    <t>Bidragsförändring befintlig utjämning</t>
  </si>
  <si>
    <t>Tidigare bidragsförändringar</t>
  </si>
  <si>
    <t>Totalt</t>
  </si>
  <si>
    <t>Kommunalekonomisk utjämning 2024 kr/invånare</t>
  </si>
  <si>
    <t>LSS-utjämning 2024 kr/invånare</t>
  </si>
  <si>
    <t>Summa bidrag/avgift kr/invånare</t>
  </si>
  <si>
    <t>Utfall befintlig utjämning 2024 (ej LSS-utjämning)</t>
  </si>
  <si>
    <t>Utfall nytt förslag 2024 (ej LSS-utjämning)</t>
  </si>
  <si>
    <t>Nytt bidrag för bidragsförändringar (finansiering 26 kr)</t>
  </si>
  <si>
    <t>Summa bidragsförändring (exkl finansiering)</t>
  </si>
  <si>
    <t>Samtliga bidrag beräknas inklusive finansieringen</t>
  </si>
  <si>
    <t>Införandebidrag år 1, gränsvärde 300 kr/inv.</t>
  </si>
  <si>
    <t>Införandebidrag år 2, gränsvärde 600 kr/inv.</t>
  </si>
  <si>
    <t>Införandebidrag år 3, gränsvärde 900 kr/inv.</t>
  </si>
  <si>
    <t>Införandebidrag år 4, gränsvärde 1 200 kr/inv.</t>
  </si>
  <si>
    <t>INFÖRANDEBIDRAG ENLIGT NYTT FÖRSLAG ÅR 1-4</t>
  </si>
  <si>
    <t>(Strukturbidrag) fasta införandebidrag</t>
  </si>
  <si>
    <t>(Strukturbidrag) svagt befolkningsunderlag</t>
  </si>
  <si>
    <t>2. Utfall i nytt förslag 2024</t>
  </si>
  <si>
    <t>3. Förändringar i eftersläpningsbidraget</t>
  </si>
  <si>
    <t>4. Förändringar i strukturbidraget</t>
  </si>
  <si>
    <t>5. Införandebidrag, kommunalekonomisk utjämning</t>
  </si>
  <si>
    <t>Bidrag / avgift, enligt förslag i SOU 2024:50. Avser år 2024, kr/inv</t>
  </si>
  <si>
    <t>Svagt befolkningsunderlag befintlig utjämning kr/inv.</t>
  </si>
  <si>
    <t>Klarar alternativt kriterium enligt nytt förslag (2,5%)</t>
  </si>
  <si>
    <t>Införandebidrag #2</t>
  </si>
  <si>
    <t>INFÖRANDEBIDRAG #2, ÅR 1-4</t>
  </si>
  <si>
    <t>LSS-införandebidrag år 1, inkl finansiering</t>
  </si>
  <si>
    <t>Införandebidrag kommunalekonomisk utjämning år 1</t>
  </si>
  <si>
    <t>Införandebidrag #2 år 1</t>
  </si>
  <si>
    <t xml:space="preserve">Summa bidrag / avgift </t>
  </si>
  <si>
    <t>Införandeb inkl fin</t>
  </si>
  <si>
    <t>Bidragsförsämring</t>
  </si>
  <si>
    <t>Införandebidrag år 1, gränsvärde 400 kr/inv. inkl finansiering (65 kr)</t>
  </si>
  <si>
    <t>Införandebidrag år 2, gränsvärde 400 kr/inv. inkl finansiering (5 kr)</t>
  </si>
  <si>
    <t>Införandebidrag år 3, gränsvärde 400 kr/inv. inkl finansiering (1 kr)</t>
  </si>
  <si>
    <t>Preliminärt utfall</t>
  </si>
  <si>
    <t>Hela riket</t>
  </si>
  <si>
    <t>NEJ</t>
  </si>
  <si>
    <t/>
  </si>
  <si>
    <t>JA</t>
  </si>
  <si>
    <t>Summa bidrag / avgift mnkr</t>
  </si>
  <si>
    <t>Summa bidrag/avgift mnkr</t>
  </si>
  <si>
    <t>F.d. Strukturbidraget</t>
  </si>
  <si>
    <t>EFTERSLÄPNINGSERSÄTTNING ENLIGT NYTT FÖRSLAG SAMT BEFINTLIG UTJÄMNING 2024</t>
  </si>
  <si>
    <t>STRUKTURBIDRAG ENLIGT NYTT FÖRSLAG SAMT BEFINTLIG UTJÄMNING 2024</t>
  </si>
  <si>
    <t>Total förlust år 1 inklusive införandebidragen och finansieringen av införandebidragen</t>
  </si>
  <si>
    <t>Total förlust år 2 inklusive införandebidragen och finansieringen av införandebidragen</t>
  </si>
  <si>
    <t>Total förlust år 3 inklusive införandebidragen och finansieringen av införandebidragen</t>
  </si>
  <si>
    <t>REGLERINGSPOST MNKR 2024, NYTT FÖRSLAG OCH BEFINTLIG UTJÄMNING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</si>
</sst>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0"/>
    <numFmt numFmtId="165" formatCode="#,##0.0"/>
    <numFmt numFmtId="166" formatCode="#,##0.00000000"/>
  </numFmts>
  <fonts count="31">
    <font>
      <sz val="11"/>
      <color theme="1"/>
      <name val="Aptos Narrow"/>
      <family val="2"/>
      <scheme val="minor"/>
    </font>
    <font>
      <sz val="16"/>
      <color theme="1"/>
      <name val="Abadi"/>
      <family val="2"/>
    </font>
    <font>
      <sz val="11"/>
      <color theme="1"/>
      <name val="Abadi"/>
      <family val="2"/>
    </font>
    <font>
      <sz val="10"/>
      <color theme="1"/>
      <name val="Abadi"/>
      <family val="2"/>
    </font>
    <font>
      <b/>
      <sz val="9"/>
      <color theme="1"/>
      <name val="Abadi"/>
      <family val="2"/>
    </font>
    <font>
      <b/>
      <sz val="10"/>
      <color theme="1"/>
      <name val="Abadi"/>
      <family val="2"/>
    </font>
    <font>
      <b/>
      <sz val="11"/>
      <color theme="1"/>
      <name val="Abadi"/>
      <family val="2"/>
    </font>
    <font>
      <b/>
      <sz val="11"/>
      <color rgb="FFFF0000"/>
      <name val="Abadi"/>
      <family val="2"/>
    </font>
    <font>
      <b/>
      <sz val="11"/>
      <color rgb="FF0070C0"/>
      <name val="Abadi"/>
      <family val="2"/>
    </font>
    <font>
      <sz val="9"/>
      <name val="Helvetica"/>
      <family val="2"/>
    </font>
    <font>
      <sz val="10"/>
      <name val="TradeGothic CondEighteen"/>
    </font>
    <font>
      <sz val="9"/>
      <name val="TradeGothic CondEighteen"/>
    </font>
    <font>
      <sz val="11"/>
      <color rgb="FFFF0000"/>
      <name val="Abadi"/>
      <family val="2"/>
    </font>
    <font>
      <sz val="11"/>
      <color rgb="FF0070C0"/>
      <name val="Abadi"/>
      <family val="2"/>
    </font>
    <font>
      <sz val="10"/>
      <name val="Arial"/>
      <family val="2"/>
    </font>
    <font>
      <b/>
      <sz val="10"/>
      <name val="Arial"/>
      <family val="2"/>
    </font>
    <font>
      <b/>
      <sz val="11"/>
      <color theme="2"/>
      <name val="Abadi"/>
      <family val="2"/>
    </font>
    <font>
      <b/>
      <sz val="11"/>
      <color theme="0"/>
      <name val="Abadi"/>
      <family val="2"/>
    </font>
    <font>
      <sz val="8"/>
      <name val="Aptos Narrow"/>
      <family val="2"/>
      <scheme val="minor"/>
    </font>
    <font>
      <sz val="11"/>
      <name val="Abadi"/>
      <family val="2"/>
    </font>
    <font>
      <sz val="11"/>
      <color theme="0"/>
      <name val="Aptos Narrow"/>
      <family val="2"/>
      <scheme val="minor"/>
    </font>
    <font>
      <b/>
      <sz val="11"/>
      <name val="Abadi"/>
      <family val="2"/>
    </font>
    <font>
      <sz val="11"/>
      <name val="Aptos Narrow"/>
      <family val="2"/>
      <scheme val="minor"/>
    </font>
    <font>
      <b/>
      <sz val="11"/>
      <name val="Aptos Narrow"/>
      <family val="2"/>
      <scheme val="minor"/>
    </font>
    <font>
      <b/>
      <sz val="11"/>
      <color theme="1"/>
      <name val="Aptos Narrow"/>
      <family val="2"/>
      <scheme val="minor"/>
    </font>
    <font>
      <sz val="12"/>
      <color theme="1"/>
      <name val="Aptos Narrow"/>
      <family val="2"/>
      <scheme val="minor"/>
    </font>
    <font>
      <b/>
      <u/>
      <sz val="12"/>
      <color theme="1"/>
      <name val="Aptos Narrow"/>
      <family val="2"/>
      <scheme val="minor"/>
    </font>
    <font>
      <b/>
      <u/>
      <sz val="11"/>
      <color theme="1"/>
      <name val="Aptos Narrow"/>
      <family val="2"/>
      <scheme val="minor"/>
    </font>
    <font>
      <b/>
      <sz val="12"/>
      <color rgb="FF002060"/>
      <name val="Aptos Narrow"/>
      <family val="2"/>
      <scheme val="minor"/>
    </font>
    <font>
      <sz val="12"/>
      <name val="Aptos Narrow"/>
      <family val="2"/>
      <scheme val="minor"/>
    </font>
    <font>
      <b/>
      <sz val="12"/>
      <color theme="1"/>
      <name val="Aptos Narrow"/>
      <family val="2"/>
      <scheme val="minor"/>
    </font>
  </fonts>
  <fills count="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7030A0"/>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AFFC9"/>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xf numFmtId="0" fontId="9" fillId="0" borderId="0"/>
    <xf numFmtId="0" fontId="9" fillId="0" borderId="0"/>
  </cellStyleXfs>
  <cellXfs count="130">
    <xf numFmtId="0" fontId="0" fillId="0" borderId="0" xfId="0"/>
    <xf numFmtId="0" fontId="2" fillId="2" borderId="5" xfId="0" applyFont="1" applyFill="1" applyBorder="1"/>
    <xf numFmtId="0" fontId="2" fillId="2" borderId="4" xfId="0" applyFont="1" applyFill="1" applyBorder="1"/>
    <xf numFmtId="0" fontId="3" fillId="2" borderId="4" xfId="0" applyFont="1" applyFill="1" applyBorder="1"/>
    <xf numFmtId="0" fontId="6" fillId="2" borderId="4" xfId="0" applyFont="1" applyFill="1" applyBorder="1"/>
    <xf numFmtId="0" fontId="6" fillId="2" borderId="7" xfId="0" applyFont="1" applyFill="1" applyBorder="1"/>
    <xf numFmtId="3" fontId="6" fillId="2" borderId="8" xfId="0" applyNumberFormat="1" applyFont="1" applyFill="1" applyBorder="1" applyAlignment="1">
      <alignment horizontal="center"/>
    </xf>
    <xf numFmtId="0" fontId="3"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0" xfId="0" applyFont="1" applyFill="1"/>
    <xf numFmtId="0" fontId="3"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vertical="center" wrapText="1"/>
    </xf>
    <xf numFmtId="3" fontId="6" fillId="2" borderId="0" xfId="0" applyNumberFormat="1" applyFont="1" applyFill="1" applyAlignment="1">
      <alignment horizontal="center"/>
    </xf>
    <xf numFmtId="3" fontId="3" fillId="2" borderId="6" xfId="0" applyNumberFormat="1" applyFont="1" applyFill="1" applyBorder="1" applyAlignment="1">
      <alignment horizontal="center"/>
    </xf>
    <xf numFmtId="0" fontId="3" fillId="2" borderId="6" xfId="0" applyFont="1" applyFill="1" applyBorder="1"/>
    <xf numFmtId="14" fontId="10" fillId="0" borderId="10" xfId="1" applyNumberFormat="1" applyFont="1" applyBorder="1" applyAlignment="1">
      <alignment horizontal="right"/>
    </xf>
    <xf numFmtId="0" fontId="10" fillId="0" borderId="0" xfId="1" applyFont="1" applyAlignment="1">
      <alignment horizontal="right"/>
    </xf>
    <xf numFmtId="164" fontId="10" fillId="0" borderId="0" xfId="1" applyNumberFormat="1" applyFont="1" applyAlignment="1">
      <alignment horizontal="right"/>
    </xf>
    <xf numFmtId="0" fontId="11" fillId="0" borderId="0" xfId="2" applyFont="1" applyAlignment="1">
      <alignment horizontal="right"/>
    </xf>
    <xf numFmtId="0" fontId="11" fillId="0" borderId="0" xfId="3" applyFont="1"/>
    <xf numFmtId="0" fontId="3" fillId="2" borderId="5" xfId="0" applyFont="1" applyFill="1" applyBorder="1"/>
    <xf numFmtId="0" fontId="4" fillId="2" borderId="5" xfId="0" applyFont="1" applyFill="1" applyBorder="1" applyAlignment="1">
      <alignment horizontal="center" vertical="center"/>
    </xf>
    <xf numFmtId="3" fontId="3" fillId="2" borderId="5" xfId="0" applyNumberFormat="1" applyFont="1" applyFill="1" applyBorder="1" applyAlignment="1">
      <alignment horizontal="center"/>
    </xf>
    <xf numFmtId="3" fontId="3" fillId="2" borderId="9" xfId="0" applyNumberFormat="1" applyFont="1" applyFill="1" applyBorder="1" applyAlignment="1">
      <alignment horizontal="center"/>
    </xf>
    <xf numFmtId="0" fontId="14" fillId="0" borderId="0" xfId="0" applyFont="1" applyAlignment="1">
      <alignment horizontal="right" wrapText="1"/>
    </xf>
    <xf numFmtId="0" fontId="14" fillId="0" borderId="0" xfId="0" applyFont="1" applyAlignment="1">
      <alignment horizontal="right"/>
    </xf>
    <xf numFmtId="0" fontId="0" fillId="0" borderId="0" xfId="0" applyAlignment="1">
      <alignment horizontal="right"/>
    </xf>
    <xf numFmtId="3" fontId="15" fillId="0" borderId="6" xfId="1" applyNumberFormat="1" applyFont="1" applyBorder="1"/>
    <xf numFmtId="3" fontId="0" fillId="0" borderId="0" xfId="0" applyNumberFormat="1"/>
    <xf numFmtId="3" fontId="0" fillId="0" borderId="12" xfId="0" applyNumberFormat="1" applyBorder="1"/>
    <xf numFmtId="3" fontId="2" fillId="2" borderId="0" xfId="0" applyNumberFormat="1" applyFont="1" applyFill="1" applyAlignment="1">
      <alignment horizontal="center"/>
    </xf>
    <xf numFmtId="165" fontId="6" fillId="2" borderId="6" xfId="0" applyNumberFormat="1" applyFont="1" applyFill="1" applyBorder="1" applyAlignment="1">
      <alignment horizontal="center"/>
    </xf>
    <xf numFmtId="3" fontId="13" fillId="3" borderId="0" xfId="0" applyNumberFormat="1" applyFont="1" applyFill="1" applyAlignment="1">
      <alignment horizontal="center"/>
    </xf>
    <xf numFmtId="0" fontId="7" fillId="2" borderId="6" xfId="0" applyFont="1" applyFill="1" applyBorder="1" applyAlignment="1">
      <alignment horizontal="center"/>
    </xf>
    <xf numFmtId="0" fontId="8" fillId="2" borderId="6" xfId="0" applyFont="1" applyFill="1" applyBorder="1" applyAlignment="1">
      <alignment horizontal="center"/>
    </xf>
    <xf numFmtId="0" fontId="2" fillId="4" borderId="0" xfId="0" applyFont="1" applyFill="1"/>
    <xf numFmtId="3" fontId="2" fillId="0" borderId="0" xfId="0" applyNumberFormat="1" applyFont="1" applyAlignment="1">
      <alignment horizontal="center" vertical="center" wrapText="1"/>
    </xf>
    <xf numFmtId="3" fontId="17" fillId="5" borderId="0" xfId="0" applyNumberFormat="1" applyFont="1" applyFill="1"/>
    <xf numFmtId="3" fontId="2" fillId="0" borderId="0" xfId="0" applyNumberFormat="1" applyFont="1"/>
    <xf numFmtId="3" fontId="2" fillId="0" borderId="0" xfId="0" applyNumberFormat="1" applyFont="1" applyAlignment="1">
      <alignment horizontal="center"/>
    </xf>
    <xf numFmtId="0" fontId="2" fillId="0" borderId="0" xfId="0" applyFont="1"/>
    <xf numFmtId="3" fontId="12" fillId="0" borderId="0" xfId="0" applyNumberFormat="1" applyFont="1" applyAlignment="1">
      <alignment horizontal="center"/>
    </xf>
    <xf numFmtId="3" fontId="6" fillId="0" borderId="8" xfId="0" applyNumberFormat="1" applyFont="1" applyBorder="1" applyAlignment="1">
      <alignment horizontal="center"/>
    </xf>
    <xf numFmtId="0" fontId="6" fillId="0" borderId="6" xfId="0" applyFont="1" applyBorder="1" applyAlignment="1">
      <alignment horizontal="center"/>
    </xf>
    <xf numFmtId="0" fontId="8" fillId="0" borderId="6" xfId="0" applyFont="1" applyBorder="1" applyAlignment="1">
      <alignment horizontal="center"/>
    </xf>
    <xf numFmtId="0" fontId="7" fillId="0" borderId="6" xfId="0" applyFont="1" applyBorder="1" applyAlignment="1">
      <alignment horizontal="center"/>
    </xf>
    <xf numFmtId="3" fontId="19" fillId="0" borderId="6" xfId="0" applyNumberFormat="1" applyFont="1" applyBorder="1" applyAlignment="1">
      <alignment horizontal="center" vertical="center" wrapText="1"/>
    </xf>
    <xf numFmtId="0" fontId="2" fillId="6" borderId="4"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Alignment="1">
      <alignment horizontal="center"/>
    </xf>
    <xf numFmtId="0" fontId="2" fillId="6" borderId="13" xfId="0" applyFont="1" applyFill="1" applyBorder="1"/>
    <xf numFmtId="0" fontId="2" fillId="6" borderId="0" xfId="0" applyFont="1" applyFill="1"/>
    <xf numFmtId="0" fontId="6" fillId="6" borderId="1" xfId="0" applyFont="1" applyFill="1" applyBorder="1"/>
    <xf numFmtId="0" fontId="2" fillId="6" borderId="2" xfId="0" applyFont="1" applyFill="1" applyBorder="1"/>
    <xf numFmtId="0" fontId="2" fillId="6" borderId="3" xfId="0" applyFont="1" applyFill="1" applyBorder="1"/>
    <xf numFmtId="0" fontId="2" fillId="6" borderId="5" xfId="0" applyFont="1" applyFill="1" applyBorder="1"/>
    <xf numFmtId="0" fontId="2" fillId="6" borderId="6" xfId="0" applyFont="1" applyFill="1" applyBorder="1"/>
    <xf numFmtId="0" fontId="2" fillId="6" borderId="9" xfId="0" applyFont="1" applyFill="1" applyBorder="1"/>
    <xf numFmtId="0" fontId="6" fillId="0" borderId="0" xfId="0" applyFont="1" applyAlignment="1">
      <alignment horizontal="center"/>
    </xf>
    <xf numFmtId="3" fontId="2" fillId="6" borderId="0" xfId="0" applyNumberFormat="1" applyFont="1" applyFill="1" applyAlignment="1">
      <alignment horizontal="center"/>
    </xf>
    <xf numFmtId="0" fontId="3" fillId="0" borderId="0" xfId="0" applyFont="1"/>
    <xf numFmtId="3" fontId="3" fillId="0" borderId="0" xfId="0" applyNumberFormat="1" applyFont="1"/>
    <xf numFmtId="0" fontId="20" fillId="0" borderId="0" xfId="0" applyFont="1"/>
    <xf numFmtId="0" fontId="21" fillId="0" borderId="0" xfId="0" applyFont="1"/>
    <xf numFmtId="0" fontId="22" fillId="0" borderId="0" xfId="0" applyFont="1"/>
    <xf numFmtId="3" fontId="23" fillId="0" borderId="0" xfId="0" applyNumberFormat="1" applyFont="1" applyAlignment="1">
      <alignment horizontal="center"/>
    </xf>
    <xf numFmtId="0" fontId="19" fillId="0" borderId="0" xfId="0" applyFont="1"/>
    <xf numFmtId="3" fontId="19" fillId="0" borderId="0" xfId="0" applyNumberFormat="1" applyFont="1" applyAlignment="1">
      <alignment horizontal="center"/>
    </xf>
    <xf numFmtId="10" fontId="2" fillId="0" borderId="0" xfId="0" applyNumberFormat="1" applyFont="1" applyAlignment="1">
      <alignment horizontal="center"/>
    </xf>
    <xf numFmtId="0" fontId="12" fillId="0" borderId="0" xfId="0" applyFont="1" applyAlignment="1">
      <alignment horizontal="center"/>
    </xf>
    <xf numFmtId="0" fontId="23" fillId="0" borderId="0" xfId="0" applyFont="1"/>
    <xf numFmtId="0" fontId="21" fillId="0" borderId="0" xfId="0" applyFont="1" applyAlignment="1">
      <alignment horizontal="center"/>
    </xf>
    <xf numFmtId="0" fontId="6" fillId="6" borderId="13" xfId="0" applyFont="1" applyFill="1" applyBorder="1"/>
    <xf numFmtId="3" fontId="2" fillId="6" borderId="6" xfId="0" applyNumberFormat="1" applyFont="1" applyFill="1" applyBorder="1" applyAlignment="1">
      <alignment horizontal="center"/>
    </xf>
    <xf numFmtId="0" fontId="6" fillId="6" borderId="7" xfId="0" applyFont="1" applyFill="1" applyBorder="1"/>
    <xf numFmtId="0" fontId="2" fillId="6" borderId="8" xfId="0" applyFont="1" applyFill="1" applyBorder="1"/>
    <xf numFmtId="3" fontId="21" fillId="6" borderId="8" xfId="0" applyNumberFormat="1" applyFont="1" applyFill="1" applyBorder="1" applyAlignment="1">
      <alignment horizontal="center"/>
    </xf>
    <xf numFmtId="165" fontId="21" fillId="6" borderId="6" xfId="0" applyNumberFormat="1" applyFont="1" applyFill="1" applyBorder="1" applyAlignment="1">
      <alignment horizontal="center"/>
    </xf>
    <xf numFmtId="0" fontId="19" fillId="0" borderId="0" xfId="0" applyFont="1" applyAlignment="1">
      <alignment horizontal="center"/>
    </xf>
    <xf numFmtId="3" fontId="6" fillId="0" borderId="0" xfId="0" applyNumberFormat="1" applyFont="1" applyAlignment="1">
      <alignment horizontal="center"/>
    </xf>
    <xf numFmtId="3" fontId="6" fillId="0" borderId="0" xfId="0" applyNumberFormat="1" applyFont="1" applyAlignment="1">
      <alignment horizontal="center" vertical="center" wrapText="1"/>
    </xf>
    <xf numFmtId="0" fontId="25" fillId="0" borderId="0" xfId="0" applyFont="1"/>
    <xf numFmtId="0" fontId="26" fillId="0" borderId="0" xfId="0" applyFont="1"/>
    <xf numFmtId="0" fontId="27" fillId="0" borderId="0" xfId="0" applyFont="1"/>
    <xf numFmtId="3" fontId="19" fillId="2" borderId="0" xfId="0" applyNumberFormat="1" applyFont="1" applyFill="1" applyAlignment="1">
      <alignment horizontal="center"/>
    </xf>
    <xf numFmtId="3" fontId="21" fillId="2" borderId="8" xfId="0" applyNumberFormat="1" applyFont="1" applyFill="1" applyBorder="1" applyAlignment="1">
      <alignment horizontal="center"/>
    </xf>
    <xf numFmtId="165" fontId="21" fillId="2" borderId="6" xfId="0" applyNumberFormat="1" applyFont="1" applyFill="1" applyBorder="1" applyAlignment="1">
      <alignment horizontal="center"/>
    </xf>
    <xf numFmtId="165" fontId="21" fillId="2" borderId="8" xfId="0" applyNumberFormat="1" applyFont="1" applyFill="1" applyBorder="1" applyAlignment="1">
      <alignment horizontal="center"/>
    </xf>
    <xf numFmtId="0" fontId="21" fillId="8" borderId="0" xfId="0" applyFont="1" applyFill="1"/>
    <xf numFmtId="3" fontId="21" fillId="8" borderId="0" xfId="0" applyNumberFormat="1" applyFont="1" applyFill="1" applyAlignment="1">
      <alignment horizontal="center"/>
    </xf>
    <xf numFmtId="165" fontId="21" fillId="8" borderId="0" xfId="0" applyNumberFormat="1" applyFont="1" applyFill="1" applyAlignment="1">
      <alignment horizontal="center"/>
    </xf>
    <xf numFmtId="3" fontId="21" fillId="8" borderId="0" xfId="0" applyNumberFormat="1" applyFont="1" applyFill="1"/>
    <xf numFmtId="3" fontId="16" fillId="0" borderId="0" xfId="0" applyNumberFormat="1" applyFont="1"/>
    <xf numFmtId="3" fontId="25" fillId="0" borderId="0" xfId="0" applyNumberFormat="1" applyFont="1"/>
    <xf numFmtId="0" fontId="19" fillId="8" borderId="0" xfId="0" applyFont="1" applyFill="1"/>
    <xf numFmtId="3" fontId="6" fillId="0" borderId="6"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6" fillId="8" borderId="0" xfId="0" applyFont="1" applyFill="1"/>
    <xf numFmtId="0" fontId="2" fillId="8" borderId="0" xfId="0" applyFont="1" applyFill="1"/>
    <xf numFmtId="3" fontId="8" fillId="0" borderId="0" xfId="0" applyNumberFormat="1" applyFont="1" applyAlignment="1">
      <alignment horizontal="center" vertical="center" wrapText="1"/>
    </xf>
    <xf numFmtId="3" fontId="7" fillId="0" borderId="7" xfId="0" applyNumberFormat="1" applyFont="1" applyBorder="1" applyAlignment="1">
      <alignment horizontal="center" vertical="center" wrapText="1"/>
    </xf>
    <xf numFmtId="3" fontId="19" fillId="0" borderId="4" xfId="0" applyNumberFormat="1" applyFont="1" applyBorder="1" applyAlignment="1">
      <alignment horizontal="center"/>
    </xf>
    <xf numFmtId="3" fontId="8" fillId="0" borderId="14" xfId="0" applyNumberFormat="1" applyFont="1" applyBorder="1" applyAlignment="1">
      <alignment horizontal="center" vertical="center" wrapText="1"/>
    </xf>
    <xf numFmtId="3" fontId="19" fillId="0" borderId="5" xfId="0" applyNumberFormat="1" applyFont="1" applyBorder="1" applyAlignment="1">
      <alignment horizontal="center"/>
    </xf>
    <xf numFmtId="0" fontId="22" fillId="8" borderId="0" xfId="0" applyFont="1" applyFill="1"/>
    <xf numFmtId="3" fontId="21" fillId="0" borderId="6" xfId="0" applyNumberFormat="1" applyFont="1" applyBorder="1" applyAlignment="1">
      <alignment horizontal="center" vertical="center" wrapText="1"/>
    </xf>
    <xf numFmtId="3" fontId="21" fillId="0" borderId="0" xfId="0" applyNumberFormat="1" applyFont="1" applyAlignment="1">
      <alignment horizontal="center" vertical="center" wrapText="1"/>
    </xf>
    <xf numFmtId="3" fontId="29" fillId="0" borderId="0" xfId="0" applyNumberFormat="1" applyFont="1"/>
    <xf numFmtId="0" fontId="30" fillId="0" borderId="8" xfId="0" applyFont="1" applyBorder="1"/>
    <xf numFmtId="3" fontId="21" fillId="0" borderId="8" xfId="0" applyNumberFormat="1" applyFont="1" applyBorder="1" applyAlignment="1">
      <alignment horizontal="center"/>
    </xf>
    <xf numFmtId="14" fontId="10" fillId="0" borderId="11" xfId="1" applyNumberFormat="1" applyFont="1" applyBorder="1" applyAlignment="1">
      <alignment horizontal="center"/>
    </xf>
    <xf numFmtId="3" fontId="6" fillId="0" borderId="0" xfId="0" applyNumberFormat="1" applyFont="1" applyAlignment="1">
      <alignment horizontal="center"/>
    </xf>
    <xf numFmtId="166" fontId="6" fillId="0" borderId="0" xfId="0" applyNumberFormat="1" applyFont="1" applyAlignment="1">
      <alignment horizontal="center" vertical="center" wrapText="1"/>
    </xf>
    <xf numFmtId="3" fontId="6" fillId="0" borderId="0" xfId="0" applyNumberFormat="1" applyFont="1" applyAlignment="1">
      <alignment horizontal="center" vertical="center" wrapText="1"/>
    </xf>
    <xf numFmtId="3" fontId="6" fillId="0" borderId="0" xfId="0" applyNumberFormat="1" applyFont="1" applyAlignment="1">
      <alignment horizontal="center" vertical="center"/>
    </xf>
    <xf numFmtId="3" fontId="6" fillId="0" borderId="6" xfId="0" applyNumberFormat="1" applyFont="1" applyBorder="1" applyAlignment="1">
      <alignment horizontal="center"/>
    </xf>
    <xf numFmtId="0" fontId="24" fillId="0" borderId="6"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23" fillId="0" borderId="0" xfId="0" applyFont="1"/>
    <xf numFmtId="0" fontId="24" fillId="0" borderId="0" xfId="0" applyFont="1"/>
    <xf numFmtId="0" fontId="1" fillId="7" borderId="15" xfId="0" applyFont="1" applyFill="1" applyBorder="1"/>
    <xf numFmtId="3" fontId="28" fillId="7" borderId="16" xfId="0" applyNumberFormat="1" applyFont="1" applyFill="1" applyBorder="1"/>
    <xf numFmtId="3" fontId="21" fillId="7" borderId="17" xfId="0" applyNumberFormat="1" applyFont="1" applyFill="1" applyBorder="1" applyAlignment="1">
      <alignment horizontal="center"/>
    </xf>
    <xf numFmtId="3" fontId="21" fillId="7" borderId="18" xfId="0" applyNumberFormat="1" applyFont="1" applyFill="1" applyBorder="1" applyAlignment="1">
      <alignment horizontal="center"/>
    </xf>
  </cellXfs>
  <cellStyles count="4">
    <cellStyle name="Normal" xfId="0" builtinId="0"/>
    <cellStyle name="Normal 2" xfId="2" xr:uid="{8673689D-F2BA-42B1-AB11-A2EB4F0EB00D}"/>
    <cellStyle name="Normal_Landsting 2005_dec" xfId="3" xr:uid="{DA2EAF87-2C61-474C-A4C5-0102FA3E1024}"/>
    <cellStyle name="Normal_Tabell 2_1" xfId="1" xr:uid="{41E383D1-67AE-402E-B4BC-B65D4BA1938B}"/>
  </cellStyles>
  <dxfs count="1">
    <dxf>
      <font>
        <condense val="0"/>
        <extend val="0"/>
        <color indexed="10"/>
      </font>
    </dxf>
  </dxfs>
  <tableStyles count="0" defaultTableStyle="TableStyleMedium2" defaultPivotStyle="PivotStyleLight16"/>
  <colors>
    <mruColors>
      <color rgb="FFFAFFC9"/>
      <color rgb="FFFFFBB3"/>
      <color rgb="FFFFF6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10</xdr:col>
      <xdr:colOff>331814</xdr:colOff>
      <xdr:row>37</xdr:row>
      <xdr:rowOff>57150</xdr:rowOff>
    </xdr:to>
    <xdr:sp macro="" textlink="">
      <xdr:nvSpPr>
        <xdr:cNvPr id="2" name="textruta 1">
          <a:extLst>
            <a:ext uri="{FF2B5EF4-FFF2-40B4-BE49-F238E27FC236}">
              <a16:creationId xmlns:a16="http://schemas.microsoft.com/office/drawing/2014/main" id="{CB7C2140-0E6B-4F78-B129-F95E23A31DD6}"/>
            </a:ext>
          </a:extLst>
        </xdr:cNvPr>
        <xdr:cNvSpPr txBox="1"/>
      </xdr:nvSpPr>
      <xdr:spPr>
        <a:xfrm>
          <a:off x="609600" y="200025"/>
          <a:ext cx="5818214" cy="6905625"/>
        </a:xfrm>
        <a:prstGeom prst="rect">
          <a:avLst/>
        </a:prstGeom>
        <a:solidFill>
          <a:srgbClr val="FAFFC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rPr>
            <a:t>ÖVERGRIPANDE INFORMATION</a:t>
          </a:r>
        </a:p>
        <a:p>
          <a:endParaRPr lang="sv-SE" sz="1200" baseline="0">
            <a:solidFill>
              <a:sysClr val="windowText" lastClr="000000"/>
            </a:solidFill>
          </a:endParaRPr>
        </a:p>
        <a:p>
          <a:r>
            <a:rPr lang="sv-SE" sz="1200" baseline="0">
              <a:solidFill>
                <a:sysClr val="windowText" lastClr="000000"/>
              </a:solidFill>
            </a:rPr>
            <a:t>Beräkningarna för det föreslagna utjämningssystemet kallas här för </a:t>
          </a:r>
          <a:r>
            <a:rPr lang="sv-SE" sz="1200" baseline="0">
              <a:solidFill>
                <a:srgbClr val="FF0000"/>
              </a:solidFill>
            </a:rPr>
            <a:t>"Förslag"</a:t>
          </a:r>
          <a:r>
            <a:rPr lang="sv-SE" sz="1200" baseline="0">
              <a:solidFill>
                <a:sysClr val="windowText" lastClr="000000"/>
              </a:solidFill>
            </a:rPr>
            <a:t> eller </a:t>
          </a:r>
          <a:r>
            <a:rPr lang="sv-SE" sz="1200" baseline="0">
              <a:solidFill>
                <a:srgbClr val="FF0000"/>
              </a:solidFill>
            </a:rPr>
            <a:t>"Nytt förslag"</a:t>
          </a:r>
        </a:p>
        <a:p>
          <a:r>
            <a:rPr lang="sv-SE" sz="1200" baseline="0">
              <a:solidFill>
                <a:sysClr val="windowText" lastClr="000000"/>
              </a:solidFill>
            </a:rPr>
            <a:t>Befintliga utjämningssystemet kallas här </a:t>
          </a:r>
          <a:r>
            <a:rPr lang="sv-SE" sz="1200" baseline="0">
              <a:solidFill>
                <a:srgbClr val="0070C0"/>
              </a:solidFill>
            </a:rPr>
            <a:t>"Befintlig" </a:t>
          </a:r>
          <a:r>
            <a:rPr lang="sv-SE" sz="1200" baseline="0">
              <a:solidFill>
                <a:sysClr val="windowText" lastClr="000000"/>
              </a:solidFill>
            </a:rPr>
            <a:t>eller  </a:t>
          </a:r>
          <a:r>
            <a:rPr lang="sv-SE" sz="1200" baseline="0">
              <a:solidFill>
                <a:srgbClr val="0070C0"/>
              </a:solidFill>
            </a:rPr>
            <a:t>"Befintligt system"</a:t>
          </a:r>
        </a:p>
        <a:p>
          <a:endParaRPr lang="sv-SE" sz="1200" baseline="0">
            <a:solidFill>
              <a:sysClr val="windowText" lastClr="000000"/>
            </a:solidFill>
          </a:endParaRPr>
        </a:p>
        <a:p>
          <a:r>
            <a:rPr lang="sv-SE" sz="1200" baseline="0">
              <a:solidFill>
                <a:sysClr val="windowText" lastClr="000000"/>
              </a:solidFill>
            </a:rPr>
            <a:t>Jämförelsen avser utjämningsår 2024. Befintlig utjämning redovisas som det utfall som SCB publicerat 2023-12-21. Nytt förslag motsvarar det förslag som Utjämningskommittén presenterat 2024-07-02. </a:t>
          </a:r>
        </a:p>
        <a:p>
          <a:endParaRPr lang="sv-SE" sz="1200" baseline="0">
            <a:solidFill>
              <a:sysClr val="windowText" lastClr="000000"/>
            </a:solidFill>
          </a:endParaRPr>
        </a:p>
        <a:p>
          <a:r>
            <a:rPr lang="sv-SE" sz="1200" baseline="0">
              <a:solidFill>
                <a:sysClr val="windowText" lastClr="000000"/>
              </a:solidFill>
            </a:rPr>
            <a:t>För detaljerade jämförelser av kostnadsutjämning och inkomstutjämning , se separata filer.</a:t>
          </a:r>
        </a:p>
        <a:p>
          <a:endParaRPr lang="sv-SE" sz="1200" baseline="0">
            <a:solidFill>
              <a:sysClr val="windowText" lastClr="000000"/>
            </a:solidFill>
          </a:endParaRPr>
        </a:p>
        <a:p>
          <a:r>
            <a:rPr lang="sv-SE" sz="1200" baseline="0">
              <a:solidFill>
                <a:sysClr val="windowText" lastClr="000000"/>
              </a:solidFill>
            </a:rPr>
            <a:t>LSS-utjämningen är även i förslaget ett eget system och förändringarna hanteras också i ett eget införandebidrag. Se separat fil för detaljer kring LSS-utjämningen. Finansieringen av införandebidraget för LSS ingår dock i kommunalekonomisk utjämning.</a:t>
          </a:r>
        </a:p>
        <a:p>
          <a:endParaRPr lang="sv-SE" sz="1200" baseline="0">
            <a:solidFill>
              <a:sysClr val="windowText" lastClr="000000"/>
            </a:solidFill>
          </a:endParaRPr>
        </a:p>
        <a:p>
          <a:r>
            <a:rPr lang="sv-SE" sz="1200" baseline="0">
              <a:solidFill>
                <a:sysClr val="windowText" lastClr="000000"/>
              </a:solidFill>
            </a:rPr>
            <a:t>Beräkningen för eftersläpningsersättning föreslås flyttas från kostnadsutjämningen - finansieringen syns därmed i beräkningen av regleringsposten i förslaget. </a:t>
          </a:r>
        </a:p>
        <a:p>
          <a:endParaRPr lang="sv-SE" sz="1200" baseline="0">
            <a:solidFill>
              <a:sysClr val="windowText" lastClr="000000"/>
            </a:solidFill>
          </a:endParaRPr>
        </a:p>
        <a:p>
          <a:r>
            <a:rPr lang="sv-SE" sz="1200" baseline="0">
              <a:solidFill>
                <a:sysClr val="windowText" lastClr="000000"/>
              </a:solidFill>
            </a:rPr>
            <a:t>Strukturbidraget är dels omgjort, dels tillkommer ett nytt strukturbidrag utifrån bidragsförändringarna enligt detta förslag. I förslaget tas begreppet "Strukturbidrag" bort och de två delarna, "Svagt befolkningsunderlag" och "Permanenta införandebidrag" redovisas separat.</a:t>
          </a:r>
        </a:p>
        <a:p>
          <a:endParaRPr lang="sv-SE" sz="1200" baseline="0">
            <a:solidFill>
              <a:sysClr val="windowText" lastClr="000000"/>
            </a:solidFill>
          </a:endParaRPr>
        </a:p>
        <a:p>
          <a:r>
            <a:rPr lang="sv-SE" sz="1200" baseline="0">
              <a:solidFill>
                <a:sysClr val="windowText" lastClr="000000"/>
              </a:solidFill>
            </a:rPr>
            <a:t>Införandebidraget (Införanebidrag kommunalekonomisk utjämning) för förändringar inom kommunalekonisk utjämning (ej LSS-utjämning) har ett gränsvärde på 300 kronor, dvs försämringar över 300 kronor kompenseras år 1, över 600 kronor år 2 osv. Ytterligare ett införandebidrag (Införandebidrag #2)  införs för försämringar som överstiger 400 kronor/invånare INKLUSIVE försämringar i LSS-utjämningen. </a:t>
          </a:r>
        </a:p>
        <a:p>
          <a:endParaRPr lang="sv-SE" sz="1200" baseline="0">
            <a:solidFill>
              <a:sysClr val="windowText" lastClr="000000"/>
            </a:solidFill>
          </a:endParaRPr>
        </a:p>
        <a:p>
          <a:r>
            <a:rPr lang="sv-SE" sz="1200" baseline="0">
              <a:solidFill>
                <a:sysClr val="windowText" lastClr="000000"/>
              </a:solidFill>
            </a:rPr>
            <a:t>Regleringsposten påverkas dels av förändringarna i inkomstutjämningssystemet, dels på grund av förändringar i strukturbidraget, dels på grund av två nya införandebidrag.</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utjämning finns beskrivet i sin helhet i betänkandet SOU 2018:74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259977</xdr:colOff>
      <xdr:row>4</xdr:row>
      <xdr:rowOff>134097</xdr:rowOff>
    </xdr:from>
    <xdr:to>
      <xdr:col>26</xdr:col>
      <xdr:colOff>591791</xdr:colOff>
      <xdr:row>30</xdr:row>
      <xdr:rowOff>0</xdr:rowOff>
    </xdr:to>
    <xdr:sp macro="" textlink="">
      <xdr:nvSpPr>
        <xdr:cNvPr id="2" name="textruta 1">
          <a:extLst>
            <a:ext uri="{FF2B5EF4-FFF2-40B4-BE49-F238E27FC236}">
              <a16:creationId xmlns:a16="http://schemas.microsoft.com/office/drawing/2014/main" id="{80ADE0F3-6229-46F5-83D5-EBDB50AC784E}"/>
            </a:ext>
          </a:extLst>
        </xdr:cNvPr>
        <xdr:cNvSpPr txBox="1"/>
      </xdr:nvSpPr>
      <xdr:spPr>
        <a:xfrm>
          <a:off x="23513677" y="1346947"/>
          <a:ext cx="6103964" cy="5149103"/>
        </a:xfrm>
        <a:prstGeom prst="rect">
          <a:avLst/>
        </a:prstGeom>
        <a:solidFill>
          <a:srgbClr val="FAFFC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latin typeface="+mn-lt"/>
            </a:rPr>
            <a:t>INFORMATION</a:t>
          </a:r>
        </a:p>
        <a:p>
          <a:endParaRPr lang="sv-SE" sz="1200" baseline="0">
            <a:solidFill>
              <a:sysClr val="windowText" lastClr="000000"/>
            </a:solidFill>
            <a:latin typeface="+mn-lt"/>
          </a:endParaRPr>
        </a:p>
        <a:p>
          <a:r>
            <a:rPr lang="sv-SE" sz="1200">
              <a:solidFill>
                <a:schemeClr val="dk1"/>
              </a:solidFill>
              <a:effectLst/>
              <a:latin typeface="+mn-lt"/>
              <a:ea typeface="+mn-ea"/>
              <a:cs typeface="+mn-cs"/>
            </a:rPr>
            <a:t>Beräkningen för eftersläpningsersättning föreslås flyttas från kostnadsutjämningen. Detta innebär att eftersläpningen idag finansieras inom ramen för kostnadsutjämningen (alla kommuner som inte får ersättning betalar genom ett lägre kostnadsutjämningsbidrag eller högre avgift). I förslaget finansieras eftersläpningen av anslaget för kommunalekonomisk utjämning och finansieringen syns därmed som en lägre regleringspost. Denna förändring har ingen ekonomisk betydelse i sig.</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Uppställningen på denna sida syftar till att illustrera betydelsen av förändrade regler för eftersläpningsbidrag, oaktat om detta finansieras inom kostnadsutjämningen eller inom regleringsposten.</a:t>
          </a:r>
        </a:p>
        <a:p>
          <a:r>
            <a:rPr lang="sv-SE" sz="1200">
              <a:solidFill>
                <a:schemeClr val="dk1"/>
              </a:solidFill>
              <a:effectLst/>
              <a:latin typeface="+mn-lt"/>
              <a:ea typeface="+mn-ea"/>
              <a:cs typeface="+mn-cs"/>
            </a:rPr>
            <a:t> </a:t>
          </a:r>
        </a:p>
        <a:p>
          <a:r>
            <a:rPr lang="sv-SE" sz="1200">
              <a:solidFill>
                <a:schemeClr val="dk1"/>
              </a:solidFill>
              <a:effectLst/>
              <a:latin typeface="+mn-lt"/>
              <a:ea typeface="+mn-ea"/>
              <a:cs typeface="+mn-cs"/>
            </a:rPr>
            <a:t>Förslaget innebär att gränsvärdet för att erhålla ersättning sänks från 1,2 procent befolkningstillväxt över fem år, till 1 procent. Detta innebär att fler kommuner utjämningsår 2024 får ersättning, samt att kostnaden för detta ökar. Liksom</a:t>
          </a:r>
          <a:r>
            <a:rPr lang="sv-SE" sz="1200" baseline="0">
              <a:solidFill>
                <a:schemeClr val="dk1"/>
              </a:solidFill>
              <a:effectLst/>
              <a:latin typeface="+mn-lt"/>
              <a:ea typeface="+mn-ea"/>
              <a:cs typeface="+mn-cs"/>
            </a:rPr>
            <a:t> tidigare är det två olika kriterier för befolkningsökning som ska uppnås.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Förslaget innebär också ett alternativt kriterium för ersättning; att tillväxten sista året varit större</a:t>
          </a:r>
          <a:r>
            <a:rPr lang="sv-SE" sz="1200" baseline="0">
              <a:solidFill>
                <a:schemeClr val="dk1"/>
              </a:solidFill>
              <a:effectLst/>
              <a:latin typeface="+mn-lt"/>
              <a:ea typeface="+mn-ea"/>
              <a:cs typeface="+mn-cs"/>
            </a:rPr>
            <a:t> än 2,5 procent, oaktat utfallet i de andra två kriterierna. Skellefteå är ett exempel på en kommun som 2024 skulle få ersättning enligt detta kriterium.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Den principiella beräkningen bakom ersättningsbeloppet är densamma, men i och med att ersättningen beror av utfallet i andra delar av utjämningen, förändras ersättningen även av dessa delar. Detta har dock mindre betydelse än det förändrade gränsvärdet.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19050</xdr:colOff>
      <xdr:row>4</xdr:row>
      <xdr:rowOff>196851</xdr:rowOff>
    </xdr:from>
    <xdr:to>
      <xdr:col>27</xdr:col>
      <xdr:colOff>339725</xdr:colOff>
      <xdr:row>23</xdr:row>
      <xdr:rowOff>0</xdr:rowOff>
    </xdr:to>
    <xdr:sp macro="" textlink="">
      <xdr:nvSpPr>
        <xdr:cNvPr id="2" name="textruta 1">
          <a:extLst>
            <a:ext uri="{FF2B5EF4-FFF2-40B4-BE49-F238E27FC236}">
              <a16:creationId xmlns:a16="http://schemas.microsoft.com/office/drawing/2014/main" id="{D06EA77A-6009-468F-9DAA-6B6181C731B3}"/>
            </a:ext>
          </a:extLst>
        </xdr:cNvPr>
        <xdr:cNvSpPr txBox="1"/>
      </xdr:nvSpPr>
      <xdr:spPr>
        <a:xfrm>
          <a:off x="21742400" y="1447801"/>
          <a:ext cx="4587875" cy="3663949"/>
        </a:xfrm>
        <a:prstGeom prst="rect">
          <a:avLst/>
        </a:prstGeom>
        <a:solidFill>
          <a:srgbClr val="FAFFC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rPr>
            <a:t>INFORMATION</a:t>
          </a:r>
        </a:p>
        <a:p>
          <a:endParaRPr lang="sv-SE" sz="1200" baseline="0">
            <a:solidFill>
              <a:sysClr val="windowText" lastClr="000000"/>
            </a:solidFill>
          </a:endParaRPr>
        </a:p>
        <a:p>
          <a:r>
            <a:rPr lang="sv-SE" sz="1200" baseline="0">
              <a:solidFill>
                <a:sysClr val="windowText" lastClr="000000"/>
              </a:solidFill>
            </a:rPr>
            <a:t>Strukturbidragets två befintliga delar finns kvar, men samlingsbegreppet "strukturbidrag" tas bort.</a:t>
          </a:r>
        </a:p>
        <a:p>
          <a:endParaRPr lang="sv-SE" sz="1200" baseline="0">
            <a:solidFill>
              <a:sysClr val="windowText" lastClr="000000"/>
            </a:solidFill>
          </a:endParaRPr>
        </a:p>
        <a:p>
          <a:r>
            <a:rPr lang="sv-SE" sz="1200" baseline="0">
              <a:solidFill>
                <a:sysClr val="windowText" lastClr="000000"/>
              </a:solidFill>
            </a:rPr>
            <a:t>Beräkningen för svagt befolkningsunderlag uppdateras med nytt befolkningsunderlag. Beräkningen är densamma i förslaget som befintlig utjämning. Ersättning kan bara utgå om det regionala befolkningsunderlaget understiger 250 000 personer</a:t>
          </a:r>
        </a:p>
        <a:p>
          <a:endParaRPr lang="sv-SE" sz="1200" baseline="0">
            <a:solidFill>
              <a:sysClr val="windowText" lastClr="000000"/>
            </a:solidFill>
          </a:endParaRPr>
        </a:p>
        <a:p>
          <a:r>
            <a:rPr lang="sv-SE" sz="1200">
              <a:solidFill>
                <a:schemeClr val="dk1"/>
              </a:solidFill>
              <a:effectLst/>
              <a:latin typeface="+mn-lt"/>
              <a:ea typeface="+mn-ea"/>
              <a:cs typeface="+mn-cs"/>
            </a:rPr>
            <a:t>Beräkningen för permanenta införandebidrag görs i två steg. Det första steget utgår från de bidragsförändringar som uppstår enligt betänkandet, exklusive införandebidrag. Om dessa överstiger 1500 kronor erhålls ett införandebidrag, som också tar hänsyn till kostnaden (via regleringsposten, 26 kr/ inv.) och kompenserar bidragskommuner för denna. Det andra steget utgår från strukturbidraget för fasta införandebidrag enligt befintlig utjämning, och reducerar dessa med 500 kronor per invånare.</a:t>
          </a:r>
          <a:endParaRPr lang="sv-SE" sz="12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320675</xdr:colOff>
      <xdr:row>4</xdr:row>
      <xdr:rowOff>57150</xdr:rowOff>
    </xdr:from>
    <xdr:to>
      <xdr:col>26</xdr:col>
      <xdr:colOff>41275</xdr:colOff>
      <xdr:row>35</xdr:row>
      <xdr:rowOff>149225</xdr:rowOff>
    </xdr:to>
    <xdr:sp macro="" textlink="">
      <xdr:nvSpPr>
        <xdr:cNvPr id="2" name="textruta 1">
          <a:extLst>
            <a:ext uri="{FF2B5EF4-FFF2-40B4-BE49-F238E27FC236}">
              <a16:creationId xmlns:a16="http://schemas.microsoft.com/office/drawing/2014/main" id="{C2A6147B-1F40-41F0-B5F6-50F58EE9CC71}"/>
            </a:ext>
          </a:extLst>
        </xdr:cNvPr>
        <xdr:cNvSpPr txBox="1"/>
      </xdr:nvSpPr>
      <xdr:spPr>
        <a:xfrm>
          <a:off x="29003625" y="1377950"/>
          <a:ext cx="4597400" cy="6391275"/>
        </a:xfrm>
        <a:prstGeom prst="rect">
          <a:avLst/>
        </a:prstGeom>
        <a:solidFill>
          <a:srgbClr val="FAFFC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rPr>
            <a:t>INFORMATION</a:t>
          </a:r>
        </a:p>
        <a:p>
          <a:endParaRPr lang="sv-SE" sz="1200" baseline="0">
            <a:solidFill>
              <a:srgbClr val="FF0000"/>
            </a:solidFill>
          </a:endParaRPr>
        </a:p>
        <a:p>
          <a:r>
            <a:rPr lang="sv-SE" sz="1200" baseline="0">
              <a:solidFill>
                <a:sysClr val="windowText" lastClr="000000"/>
              </a:solidFill>
            </a:rPr>
            <a:t>Införandebidraget för LSS-utjämningen visas i filen "Kommuner LSS-utjämning"</a:t>
          </a:r>
        </a:p>
        <a:p>
          <a:endParaRPr lang="sv-SE" sz="1200" baseline="0">
            <a:solidFill>
              <a:sysClr val="windowText" lastClr="000000"/>
            </a:solidFill>
          </a:endParaRPr>
        </a:p>
        <a:p>
          <a:r>
            <a:rPr lang="sv-SE" sz="1200" baseline="0">
              <a:solidFill>
                <a:sysClr val="windowText" lastClr="000000"/>
              </a:solidFill>
            </a:rPr>
            <a:t>Införandebidraget för kommunalekonomisk utjämning jämför utfallet 2024 i befintlig utjämning mot beräkningen enligt förslaget. Differensen minskas med eventuellt bidrag enligt "tillkommande" beräkningen för permanenta införandebidrag.</a:t>
          </a:r>
        </a:p>
        <a:p>
          <a:endParaRPr lang="sv-SE" sz="1200" baseline="0">
            <a:solidFill>
              <a:sysClr val="windowText" lastClr="000000"/>
            </a:solidFill>
          </a:endParaRPr>
        </a:p>
        <a:p>
          <a:r>
            <a:rPr lang="sv-SE" sz="1200" baseline="0">
              <a:solidFill>
                <a:sysClr val="windowText" lastClr="000000"/>
              </a:solidFill>
            </a:rPr>
            <a:t>Bidragsförsämringar större än 300 kr/invånare år 1 ger ett införandebidrag. Gränsen förskjuts sedan 300 kr per år. I bidraget inkluderas kostnaden för bidraget (som finansieras i regleringsposten). Det innebär att även kommuner som förlorar mindre än 300 kronor år ett kommer att få införandebidrag. </a:t>
          </a:r>
        </a:p>
        <a:p>
          <a:endParaRPr lang="sv-SE" sz="1200" baseline="0">
            <a:solidFill>
              <a:sysClr val="windowText" lastClr="000000"/>
            </a:solidFill>
          </a:endParaRPr>
        </a:p>
        <a:p>
          <a:r>
            <a:rPr lang="sv-SE" sz="1200" baseline="0">
              <a:solidFill>
                <a:sysClr val="windowText" lastClr="000000"/>
              </a:solidFill>
            </a:rPr>
            <a:t>Kostnaden år 1 är hela 621 kronor , vilket innebär att till och med kommuner som vinner på förändringarna kommer att få införandebidrag. </a:t>
          </a:r>
        </a:p>
        <a:p>
          <a:endParaRPr lang="sv-SE" sz="1200" baseline="0">
            <a:solidFill>
              <a:sysClr val="windowText" lastClr="000000"/>
            </a:solidFill>
          </a:endParaRPr>
        </a:p>
        <a:p>
          <a:r>
            <a:rPr lang="sv-SE" sz="1200" baseline="0">
              <a:solidFill>
                <a:sysClr val="windowText" lastClr="000000"/>
              </a:solidFill>
            </a:rPr>
            <a:t>Exempel: Storuman "vinner" 266 kronor på förslaget. Finansieringen år 1 är 621 kronor. Inklusive finansieringen av införandebidraget förlorar Storuman 266-621=355 kronor. Gränsen är 300 kronor vilket ger Storuman ett införandebidrag på 355-300=55 kronor år 1. Storuman (och alla andra) betalar dock 621 kronor för införandebidraget via regleringsposten. </a:t>
          </a:r>
        </a:p>
        <a:p>
          <a:endParaRPr lang="sv-SE" sz="1200" baseline="0">
            <a:solidFill>
              <a:sysClr val="windowText" lastClr="000000"/>
            </a:solidFill>
          </a:endParaRPr>
        </a:p>
        <a:p>
          <a:r>
            <a:rPr lang="sv-SE" sz="1200" baseline="0">
              <a:solidFill>
                <a:sysClr val="windowText" lastClr="000000"/>
              </a:solidFill>
            </a:rPr>
            <a:t>Införandebidrag # 2 för kommunalekonomisk utjämning inkluderar förändringen av utfallet i LSS-utjämningen enligt förslaget. Ingen kommun ska behöva tappa mer än 400 kronor per invånare, alla förändringar (exklusive fasta införandetillägg) inkluderat.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577850</xdr:colOff>
      <xdr:row>6</xdr:row>
      <xdr:rowOff>1</xdr:rowOff>
    </xdr:from>
    <xdr:to>
      <xdr:col>14</xdr:col>
      <xdr:colOff>393700</xdr:colOff>
      <xdr:row>19</xdr:row>
      <xdr:rowOff>152401</xdr:rowOff>
    </xdr:to>
    <xdr:sp macro="" textlink="">
      <xdr:nvSpPr>
        <xdr:cNvPr id="2" name="textruta 1">
          <a:extLst>
            <a:ext uri="{FF2B5EF4-FFF2-40B4-BE49-F238E27FC236}">
              <a16:creationId xmlns:a16="http://schemas.microsoft.com/office/drawing/2014/main" id="{201CA15F-71C1-45D0-9E5A-9E9F319E1B99}"/>
            </a:ext>
          </a:extLst>
        </xdr:cNvPr>
        <xdr:cNvSpPr txBox="1"/>
      </xdr:nvSpPr>
      <xdr:spPr>
        <a:xfrm>
          <a:off x="9594850" y="1066801"/>
          <a:ext cx="4305300" cy="2463800"/>
        </a:xfrm>
        <a:prstGeom prst="rect">
          <a:avLst/>
        </a:prstGeom>
        <a:solidFill>
          <a:srgbClr val="FAFFC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baseline="0">
              <a:solidFill>
                <a:sysClr val="windowText" lastClr="000000"/>
              </a:solidFill>
            </a:rPr>
            <a:t>INFORMATION</a:t>
          </a:r>
        </a:p>
        <a:p>
          <a:endParaRPr lang="sv-SE" sz="1200" baseline="0">
            <a:solidFill>
              <a:sysClr val="windowText" lastClr="000000"/>
            </a:solidFill>
          </a:endParaRPr>
        </a:p>
        <a:p>
          <a:r>
            <a:rPr lang="sv-SE" sz="1200" baseline="0">
              <a:solidFill>
                <a:sysClr val="windowText" lastClr="000000"/>
              </a:solidFill>
            </a:rPr>
            <a:t>I denna uppställning är ersättningen för eftersläpning i befintlig utjämning en del av kostnadsutjämningen, vilket gör att kostnaden (ca 400 mkr) syns i såväl summa avgifter som summa bidrag. I det nya förslaget ligger det på en egen rad i uppställningen.</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utjämning finns beskrivet i sin helhet i betänkandet SOU 2018:74</a:t>
          </a:r>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mnor3\Intro\Finspec\Utj&#228;mning\J&#228;mf&#246;relseber&#228;kningar%20slutbet&#228;nkande\Grundfiler%20-%20peta%20ej%20i%20dessa\Ekutj2024_utfall_nyttsystem3.xls" TargetMode="External"/><Relationship Id="rId2" Type="http://schemas.microsoft.com/office/2019/04/relationships/externalLinkLongPath" Target="Grundfiler%20-%20peta%20ej%20i%20dessa/Ekutj2024_utfall_nyttsystem3.xls?AA470FBF" TargetMode="External"/><Relationship Id="rId1" Type="http://schemas.openxmlformats.org/officeDocument/2006/relationships/externalLinkPath" Target="file:///\\AA470FBF\Ekutj2024_utfall_nyttsystem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QL-frågor"/>
      <sheetName val="RS flik"/>
      <sheetName val="FörSkola"/>
      <sheetName val="GrSkola"/>
      <sheetName val="GySkola"/>
      <sheetName val="KomVux"/>
      <sheetName val="IFO"/>
      <sheetName val="ÄldreOms"/>
      <sheetName val="PolVerk"/>
      <sheetName val="GoV"/>
      <sheetName val="Räddtj"/>
      <sheetName val="BefMinsk"/>
      <sheetName val="FastAnlägg"/>
      <sheetName val="Kollektivtrafik"/>
      <sheetName val="NPIKost"/>
      <sheetName val="Tabell 3"/>
      <sheetName val="Flikar"/>
      <sheetName val="VBAallman"/>
      <sheetName val="DiaLogin"/>
      <sheetName val="Granskning"/>
      <sheetName val="Kompatibilitetsrapport"/>
      <sheetName val="Eftersläpning"/>
      <sheetName val="Tabell 3 nuvarande"/>
      <sheetName val="Förändring brutto"/>
      <sheetName val="Förändring gammal indel"/>
      <sheetName val="Förändring ny indel"/>
      <sheetName val="Ekutj2024_utfall_nyttsystem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T2">
            <v>1.0886199999999999</v>
          </cell>
        </row>
      </sheetData>
      <sheetData sheetId="15">
        <row r="9">
          <cell r="D9">
            <v>9640.9793897404525</v>
          </cell>
        </row>
        <row r="10">
          <cell r="M10">
            <v>0</v>
          </cell>
          <cell r="N10">
            <v>85</v>
          </cell>
          <cell r="O10">
            <v>2042</v>
          </cell>
        </row>
        <row r="11">
          <cell r="M11">
            <v>0</v>
          </cell>
          <cell r="N11">
            <v>85</v>
          </cell>
          <cell r="O11">
            <v>2042</v>
          </cell>
        </row>
        <row r="12">
          <cell r="M12">
            <v>0</v>
          </cell>
          <cell r="N12">
            <v>85</v>
          </cell>
          <cell r="O12">
            <v>2042</v>
          </cell>
        </row>
        <row r="13">
          <cell r="M13">
            <v>0</v>
          </cell>
          <cell r="N13">
            <v>85</v>
          </cell>
          <cell r="O13">
            <v>2042</v>
          </cell>
        </row>
        <row r="14">
          <cell r="M14">
            <v>0</v>
          </cell>
          <cell r="N14">
            <v>85</v>
          </cell>
          <cell r="O14">
            <v>2042</v>
          </cell>
        </row>
        <row r="15">
          <cell r="M15">
            <v>0</v>
          </cell>
          <cell r="N15">
            <v>85</v>
          </cell>
          <cell r="O15">
            <v>2042</v>
          </cell>
        </row>
        <row r="16">
          <cell r="M16">
            <v>0</v>
          </cell>
          <cell r="N16">
            <v>85</v>
          </cell>
          <cell r="O16">
            <v>2042</v>
          </cell>
        </row>
        <row r="17">
          <cell r="M17">
            <v>0</v>
          </cell>
          <cell r="N17">
            <v>85</v>
          </cell>
          <cell r="O17">
            <v>2042</v>
          </cell>
        </row>
        <row r="18">
          <cell r="M18">
            <v>0</v>
          </cell>
          <cell r="N18">
            <v>85</v>
          </cell>
          <cell r="O18">
            <v>2042</v>
          </cell>
        </row>
        <row r="19">
          <cell r="M19">
            <v>0</v>
          </cell>
          <cell r="N19">
            <v>85</v>
          </cell>
          <cell r="O19">
            <v>2042</v>
          </cell>
        </row>
        <row r="20">
          <cell r="M20">
            <v>0</v>
          </cell>
          <cell r="N20">
            <v>85</v>
          </cell>
          <cell r="O20">
            <v>2042</v>
          </cell>
        </row>
        <row r="21">
          <cell r="M21">
            <v>0</v>
          </cell>
          <cell r="N21">
            <v>85</v>
          </cell>
          <cell r="O21">
            <v>2042</v>
          </cell>
        </row>
        <row r="22">
          <cell r="M22">
            <v>0</v>
          </cell>
          <cell r="N22">
            <v>85</v>
          </cell>
          <cell r="O22">
            <v>2042</v>
          </cell>
        </row>
        <row r="23">
          <cell r="M23">
            <v>0</v>
          </cell>
          <cell r="N23">
            <v>85</v>
          </cell>
          <cell r="O23">
            <v>2042</v>
          </cell>
        </row>
        <row r="24">
          <cell r="M24">
            <v>0</v>
          </cell>
          <cell r="N24">
            <v>85</v>
          </cell>
          <cell r="O24">
            <v>2042</v>
          </cell>
        </row>
        <row r="25">
          <cell r="M25">
            <v>0</v>
          </cell>
          <cell r="N25">
            <v>85</v>
          </cell>
          <cell r="O25">
            <v>2042</v>
          </cell>
        </row>
        <row r="26">
          <cell r="M26">
            <v>0</v>
          </cell>
          <cell r="N26">
            <v>85</v>
          </cell>
          <cell r="O26">
            <v>2042</v>
          </cell>
        </row>
        <row r="27">
          <cell r="M27">
            <v>0</v>
          </cell>
          <cell r="N27">
            <v>85</v>
          </cell>
          <cell r="O27">
            <v>2042</v>
          </cell>
        </row>
        <row r="28">
          <cell r="M28">
            <v>0</v>
          </cell>
          <cell r="N28">
            <v>85</v>
          </cell>
          <cell r="O28">
            <v>2042</v>
          </cell>
        </row>
        <row r="29">
          <cell r="M29">
            <v>0</v>
          </cell>
          <cell r="N29">
            <v>85</v>
          </cell>
          <cell r="O29">
            <v>2042</v>
          </cell>
        </row>
        <row r="30">
          <cell r="M30">
            <v>0</v>
          </cell>
          <cell r="N30">
            <v>85</v>
          </cell>
          <cell r="O30">
            <v>2042</v>
          </cell>
        </row>
        <row r="31">
          <cell r="M31">
            <v>0</v>
          </cell>
          <cell r="N31">
            <v>85</v>
          </cell>
          <cell r="O31">
            <v>2042</v>
          </cell>
        </row>
        <row r="32">
          <cell r="M32">
            <v>0</v>
          </cell>
          <cell r="N32">
            <v>85</v>
          </cell>
          <cell r="O32">
            <v>2042</v>
          </cell>
        </row>
        <row r="33">
          <cell r="M33">
            <v>0</v>
          </cell>
          <cell r="N33">
            <v>85</v>
          </cell>
          <cell r="O33">
            <v>2042</v>
          </cell>
        </row>
        <row r="34">
          <cell r="M34">
            <v>0</v>
          </cell>
          <cell r="N34">
            <v>85</v>
          </cell>
          <cell r="O34">
            <v>2042</v>
          </cell>
        </row>
        <row r="35">
          <cell r="M35">
            <v>0</v>
          </cell>
          <cell r="N35">
            <v>85</v>
          </cell>
          <cell r="O35">
            <v>2042</v>
          </cell>
        </row>
        <row r="36">
          <cell r="M36">
            <v>0</v>
          </cell>
          <cell r="N36">
            <v>-32</v>
          </cell>
          <cell r="O36">
            <v>1187</v>
          </cell>
        </row>
        <row r="37">
          <cell r="M37">
            <v>0</v>
          </cell>
          <cell r="N37">
            <v>1</v>
          </cell>
          <cell r="O37">
            <v>1187</v>
          </cell>
        </row>
        <row r="38">
          <cell r="M38">
            <v>0</v>
          </cell>
          <cell r="N38">
            <v>-32</v>
          </cell>
          <cell r="O38">
            <v>1187</v>
          </cell>
        </row>
        <row r="39">
          <cell r="M39">
            <v>0</v>
          </cell>
          <cell r="N39">
            <v>-32</v>
          </cell>
          <cell r="O39">
            <v>1187</v>
          </cell>
        </row>
        <row r="40">
          <cell r="M40">
            <v>0</v>
          </cell>
          <cell r="N40">
            <v>1</v>
          </cell>
          <cell r="O40">
            <v>1187</v>
          </cell>
        </row>
        <row r="41">
          <cell r="M41">
            <v>0</v>
          </cell>
          <cell r="N41">
            <v>-32</v>
          </cell>
          <cell r="O41">
            <v>1187</v>
          </cell>
        </row>
        <row r="42">
          <cell r="M42">
            <v>0</v>
          </cell>
          <cell r="N42">
            <v>1</v>
          </cell>
          <cell r="O42">
            <v>1187</v>
          </cell>
        </row>
        <row r="43">
          <cell r="M43">
            <v>0</v>
          </cell>
          <cell r="N43">
            <v>1</v>
          </cell>
          <cell r="O43">
            <v>1187</v>
          </cell>
        </row>
        <row r="44">
          <cell r="M44">
            <v>0</v>
          </cell>
          <cell r="N44">
            <v>-32</v>
          </cell>
          <cell r="O44">
            <v>1152</v>
          </cell>
        </row>
        <row r="45">
          <cell r="M45">
            <v>425</v>
          </cell>
          <cell r="N45">
            <v>-32</v>
          </cell>
          <cell r="O45">
            <v>898</v>
          </cell>
        </row>
        <row r="46">
          <cell r="M46">
            <v>0</v>
          </cell>
          <cell r="N46">
            <v>-32</v>
          </cell>
          <cell r="O46">
            <v>1471</v>
          </cell>
        </row>
        <row r="47">
          <cell r="M47">
            <v>0</v>
          </cell>
          <cell r="N47">
            <v>-32</v>
          </cell>
          <cell r="O47">
            <v>822</v>
          </cell>
        </row>
        <row r="48">
          <cell r="M48">
            <v>0</v>
          </cell>
          <cell r="N48">
            <v>-32</v>
          </cell>
          <cell r="O48">
            <v>1463</v>
          </cell>
        </row>
        <row r="49">
          <cell r="M49">
            <v>0</v>
          </cell>
          <cell r="N49">
            <v>-32</v>
          </cell>
          <cell r="O49">
            <v>283</v>
          </cell>
        </row>
        <row r="50">
          <cell r="M50">
            <v>0</v>
          </cell>
          <cell r="N50">
            <v>-32</v>
          </cell>
          <cell r="O50">
            <v>1035</v>
          </cell>
        </row>
        <row r="51">
          <cell r="M51">
            <v>0</v>
          </cell>
          <cell r="N51">
            <v>-32</v>
          </cell>
          <cell r="O51">
            <v>823</v>
          </cell>
        </row>
        <row r="52">
          <cell r="M52">
            <v>25</v>
          </cell>
          <cell r="N52">
            <v>-32</v>
          </cell>
          <cell r="O52">
            <v>1430</v>
          </cell>
        </row>
        <row r="53">
          <cell r="M53">
            <v>0</v>
          </cell>
          <cell r="N53">
            <v>-32</v>
          </cell>
          <cell r="O53">
            <v>1094</v>
          </cell>
        </row>
        <row r="54">
          <cell r="M54">
            <v>0</v>
          </cell>
          <cell r="N54">
            <v>-32</v>
          </cell>
          <cell r="O54">
            <v>1094</v>
          </cell>
        </row>
        <row r="55">
          <cell r="M55">
            <v>0</v>
          </cell>
          <cell r="N55">
            <v>-32</v>
          </cell>
          <cell r="O55">
            <v>1094</v>
          </cell>
        </row>
        <row r="56">
          <cell r="M56">
            <v>0</v>
          </cell>
          <cell r="N56">
            <v>-32</v>
          </cell>
          <cell r="O56">
            <v>1094</v>
          </cell>
        </row>
        <row r="57">
          <cell r="M57">
            <v>0</v>
          </cell>
          <cell r="N57">
            <v>-32</v>
          </cell>
          <cell r="O57">
            <v>1094</v>
          </cell>
        </row>
        <row r="58">
          <cell r="M58">
            <v>0</v>
          </cell>
          <cell r="N58">
            <v>-32</v>
          </cell>
          <cell r="O58">
            <v>1094</v>
          </cell>
        </row>
        <row r="59">
          <cell r="M59">
            <v>0</v>
          </cell>
          <cell r="N59">
            <v>-32</v>
          </cell>
          <cell r="O59">
            <v>1094</v>
          </cell>
        </row>
        <row r="60">
          <cell r="M60">
            <v>0</v>
          </cell>
          <cell r="N60">
            <v>-32</v>
          </cell>
          <cell r="O60">
            <v>1094</v>
          </cell>
        </row>
        <row r="61">
          <cell r="M61">
            <v>0</v>
          </cell>
          <cell r="N61">
            <v>-32</v>
          </cell>
          <cell r="O61">
            <v>1094</v>
          </cell>
        </row>
        <row r="62">
          <cell r="M62">
            <v>236</v>
          </cell>
          <cell r="N62">
            <v>-32</v>
          </cell>
          <cell r="O62">
            <v>1094</v>
          </cell>
        </row>
        <row r="63">
          <cell r="M63">
            <v>0</v>
          </cell>
          <cell r="N63">
            <v>-32</v>
          </cell>
          <cell r="O63">
            <v>1094</v>
          </cell>
        </row>
        <row r="64">
          <cell r="M64">
            <v>0</v>
          </cell>
          <cell r="N64">
            <v>-32</v>
          </cell>
          <cell r="O64">
            <v>1094</v>
          </cell>
        </row>
        <row r="65">
          <cell r="M65">
            <v>0</v>
          </cell>
          <cell r="N65">
            <v>-32</v>
          </cell>
          <cell r="O65">
            <v>1094</v>
          </cell>
        </row>
        <row r="66">
          <cell r="M66">
            <v>0</v>
          </cell>
          <cell r="N66">
            <v>-109</v>
          </cell>
          <cell r="O66">
            <v>1037</v>
          </cell>
        </row>
        <row r="67">
          <cell r="M67">
            <v>0</v>
          </cell>
          <cell r="N67">
            <v>-76</v>
          </cell>
          <cell r="O67">
            <v>1037</v>
          </cell>
        </row>
        <row r="68">
          <cell r="M68">
            <v>0</v>
          </cell>
          <cell r="N68">
            <v>-109</v>
          </cell>
          <cell r="O68">
            <v>1037</v>
          </cell>
        </row>
        <row r="69">
          <cell r="M69">
            <v>144</v>
          </cell>
          <cell r="N69">
            <v>-109</v>
          </cell>
          <cell r="O69">
            <v>1037</v>
          </cell>
        </row>
        <row r="70">
          <cell r="M70">
            <v>0</v>
          </cell>
          <cell r="N70">
            <v>-109</v>
          </cell>
          <cell r="O70">
            <v>1037</v>
          </cell>
        </row>
        <row r="71">
          <cell r="M71">
            <v>0</v>
          </cell>
          <cell r="N71">
            <v>-109</v>
          </cell>
          <cell r="O71">
            <v>1037</v>
          </cell>
        </row>
        <row r="72">
          <cell r="M72">
            <v>0</v>
          </cell>
          <cell r="N72">
            <v>-109</v>
          </cell>
          <cell r="O72">
            <v>1037</v>
          </cell>
        </row>
        <row r="73">
          <cell r="M73">
            <v>0</v>
          </cell>
          <cell r="N73">
            <v>-76</v>
          </cell>
          <cell r="O73">
            <v>1037</v>
          </cell>
        </row>
        <row r="74">
          <cell r="M74">
            <v>0</v>
          </cell>
          <cell r="N74">
            <v>-76</v>
          </cell>
          <cell r="O74">
            <v>1037</v>
          </cell>
        </row>
        <row r="75">
          <cell r="M75">
            <v>0</v>
          </cell>
          <cell r="N75">
            <v>-109</v>
          </cell>
          <cell r="O75">
            <v>1037</v>
          </cell>
        </row>
        <row r="76">
          <cell r="M76">
            <v>0</v>
          </cell>
          <cell r="N76">
            <v>-109</v>
          </cell>
          <cell r="O76">
            <v>1037</v>
          </cell>
        </row>
        <row r="77">
          <cell r="M77">
            <v>0</v>
          </cell>
          <cell r="N77">
            <v>-109</v>
          </cell>
          <cell r="O77">
            <v>1037</v>
          </cell>
        </row>
        <row r="78">
          <cell r="M78">
            <v>0</v>
          </cell>
          <cell r="N78">
            <v>-109</v>
          </cell>
          <cell r="O78">
            <v>1037</v>
          </cell>
        </row>
        <row r="79">
          <cell r="M79">
            <v>0</v>
          </cell>
          <cell r="N79">
            <v>-109</v>
          </cell>
          <cell r="O79">
            <v>994</v>
          </cell>
        </row>
        <row r="80">
          <cell r="M80">
            <v>249</v>
          </cell>
          <cell r="N80">
            <v>-109</v>
          </cell>
          <cell r="O80">
            <v>994</v>
          </cell>
        </row>
        <row r="81">
          <cell r="M81">
            <v>0</v>
          </cell>
          <cell r="N81">
            <v>-109</v>
          </cell>
          <cell r="O81">
            <v>994</v>
          </cell>
        </row>
        <row r="82">
          <cell r="M82">
            <v>0</v>
          </cell>
          <cell r="N82">
            <v>-109</v>
          </cell>
          <cell r="O82">
            <v>994</v>
          </cell>
        </row>
        <row r="83">
          <cell r="M83">
            <v>0</v>
          </cell>
          <cell r="N83">
            <v>-109</v>
          </cell>
          <cell r="O83">
            <v>994</v>
          </cell>
        </row>
        <row r="84">
          <cell r="M84">
            <v>0</v>
          </cell>
          <cell r="N84">
            <v>-109</v>
          </cell>
          <cell r="O84">
            <v>994</v>
          </cell>
        </row>
        <row r="85">
          <cell r="M85">
            <v>0</v>
          </cell>
          <cell r="N85">
            <v>-109</v>
          </cell>
          <cell r="O85">
            <v>994</v>
          </cell>
        </row>
        <row r="86">
          <cell r="M86">
            <v>0</v>
          </cell>
          <cell r="N86">
            <v>-109</v>
          </cell>
          <cell r="O86">
            <v>994</v>
          </cell>
        </row>
        <row r="87">
          <cell r="M87">
            <v>0</v>
          </cell>
          <cell r="N87">
            <v>-142</v>
          </cell>
          <cell r="O87">
            <v>1049</v>
          </cell>
        </row>
        <row r="88">
          <cell r="M88">
            <v>0</v>
          </cell>
          <cell r="N88">
            <v>-142</v>
          </cell>
          <cell r="O88">
            <v>1049</v>
          </cell>
        </row>
        <row r="89">
          <cell r="M89">
            <v>231</v>
          </cell>
          <cell r="N89">
            <v>-109</v>
          </cell>
          <cell r="O89">
            <v>1049</v>
          </cell>
        </row>
        <row r="90">
          <cell r="M90">
            <v>1039</v>
          </cell>
          <cell r="N90">
            <v>-109</v>
          </cell>
          <cell r="O90">
            <v>1049</v>
          </cell>
        </row>
        <row r="91">
          <cell r="M91">
            <v>0</v>
          </cell>
          <cell r="N91">
            <v>-142</v>
          </cell>
          <cell r="O91">
            <v>1049</v>
          </cell>
        </row>
        <row r="92">
          <cell r="M92">
            <v>0</v>
          </cell>
          <cell r="N92">
            <v>-142</v>
          </cell>
          <cell r="O92">
            <v>1049</v>
          </cell>
        </row>
        <row r="93">
          <cell r="M93">
            <v>0</v>
          </cell>
          <cell r="N93">
            <v>-142</v>
          </cell>
          <cell r="O93">
            <v>1049</v>
          </cell>
        </row>
        <row r="94">
          <cell r="M94">
            <v>0</v>
          </cell>
          <cell r="N94">
            <v>-142</v>
          </cell>
          <cell r="O94">
            <v>1049</v>
          </cell>
        </row>
        <row r="95">
          <cell r="M95">
            <v>0</v>
          </cell>
          <cell r="N95">
            <v>-142</v>
          </cell>
          <cell r="O95">
            <v>1049</v>
          </cell>
        </row>
        <row r="96">
          <cell r="M96">
            <v>0</v>
          </cell>
          <cell r="N96">
            <v>-142</v>
          </cell>
          <cell r="O96">
            <v>1049</v>
          </cell>
        </row>
        <row r="97">
          <cell r="M97">
            <v>0</v>
          </cell>
          <cell r="N97">
            <v>-109</v>
          </cell>
          <cell r="O97">
            <v>1049</v>
          </cell>
        </row>
        <row r="98">
          <cell r="M98">
            <v>0</v>
          </cell>
          <cell r="N98">
            <v>-142</v>
          </cell>
          <cell r="O98">
            <v>1049</v>
          </cell>
        </row>
        <row r="99">
          <cell r="M99">
            <v>0</v>
          </cell>
          <cell r="N99">
            <v>-64</v>
          </cell>
          <cell r="O99">
            <v>759</v>
          </cell>
        </row>
        <row r="100">
          <cell r="M100">
            <v>0</v>
          </cell>
          <cell r="N100">
            <v>-142</v>
          </cell>
          <cell r="O100">
            <v>992</v>
          </cell>
        </row>
        <row r="101">
          <cell r="M101">
            <v>0</v>
          </cell>
          <cell r="N101">
            <v>-142</v>
          </cell>
          <cell r="O101">
            <v>992</v>
          </cell>
        </row>
        <row r="102">
          <cell r="M102">
            <v>55</v>
          </cell>
          <cell r="N102">
            <v>-142</v>
          </cell>
          <cell r="O102">
            <v>992</v>
          </cell>
        </row>
        <row r="103">
          <cell r="M103">
            <v>0</v>
          </cell>
          <cell r="N103">
            <v>-142</v>
          </cell>
          <cell r="O103">
            <v>992</v>
          </cell>
        </row>
        <row r="104">
          <cell r="M104">
            <v>0</v>
          </cell>
          <cell r="N104">
            <v>-142</v>
          </cell>
          <cell r="O104">
            <v>992</v>
          </cell>
        </row>
        <row r="105">
          <cell r="M105">
            <v>0</v>
          </cell>
          <cell r="N105">
            <v>-142</v>
          </cell>
          <cell r="O105">
            <v>1667</v>
          </cell>
        </row>
        <row r="106">
          <cell r="M106">
            <v>0</v>
          </cell>
          <cell r="N106">
            <v>-142</v>
          </cell>
          <cell r="O106">
            <v>1667</v>
          </cell>
        </row>
        <row r="107">
          <cell r="M107">
            <v>0</v>
          </cell>
          <cell r="N107">
            <v>-137</v>
          </cell>
          <cell r="O107">
            <v>1667</v>
          </cell>
        </row>
        <row r="108">
          <cell r="M108">
            <v>0</v>
          </cell>
          <cell r="N108">
            <v>-142</v>
          </cell>
          <cell r="O108">
            <v>1667</v>
          </cell>
        </row>
        <row r="109">
          <cell r="M109">
            <v>0</v>
          </cell>
          <cell r="N109">
            <v>-137</v>
          </cell>
          <cell r="O109">
            <v>1667</v>
          </cell>
        </row>
        <row r="110">
          <cell r="M110">
            <v>0</v>
          </cell>
          <cell r="N110">
            <v>-142</v>
          </cell>
          <cell r="O110">
            <v>1667</v>
          </cell>
        </row>
        <row r="111">
          <cell r="M111">
            <v>0</v>
          </cell>
          <cell r="N111">
            <v>-142</v>
          </cell>
          <cell r="O111">
            <v>1667</v>
          </cell>
        </row>
        <row r="112">
          <cell r="M112">
            <v>0</v>
          </cell>
          <cell r="N112">
            <v>-174</v>
          </cell>
          <cell r="O112">
            <v>1667</v>
          </cell>
        </row>
        <row r="113">
          <cell r="M113">
            <v>0</v>
          </cell>
          <cell r="N113">
            <v>-142</v>
          </cell>
          <cell r="O113">
            <v>1667</v>
          </cell>
        </row>
        <row r="114">
          <cell r="M114">
            <v>0</v>
          </cell>
          <cell r="N114">
            <v>-137</v>
          </cell>
          <cell r="O114">
            <v>1667</v>
          </cell>
        </row>
        <row r="115">
          <cell r="M115">
            <v>0</v>
          </cell>
          <cell r="N115">
            <v>-142</v>
          </cell>
          <cell r="O115">
            <v>1667</v>
          </cell>
        </row>
        <row r="116">
          <cell r="M116">
            <v>0</v>
          </cell>
          <cell r="N116">
            <v>-142</v>
          </cell>
          <cell r="O116">
            <v>1667</v>
          </cell>
        </row>
        <row r="117">
          <cell r="M117">
            <v>0</v>
          </cell>
          <cell r="N117">
            <v>-137</v>
          </cell>
          <cell r="O117">
            <v>1667</v>
          </cell>
        </row>
        <row r="118">
          <cell r="M118">
            <v>0</v>
          </cell>
          <cell r="N118">
            <v>-174</v>
          </cell>
          <cell r="O118">
            <v>1667</v>
          </cell>
        </row>
        <row r="119">
          <cell r="M119">
            <v>0</v>
          </cell>
          <cell r="N119">
            <v>-170</v>
          </cell>
          <cell r="O119">
            <v>1667</v>
          </cell>
        </row>
        <row r="120">
          <cell r="M120">
            <v>0</v>
          </cell>
          <cell r="N120">
            <v>-137</v>
          </cell>
          <cell r="O120">
            <v>1667</v>
          </cell>
        </row>
        <row r="121">
          <cell r="M121">
            <v>0</v>
          </cell>
          <cell r="N121">
            <v>-170</v>
          </cell>
          <cell r="O121">
            <v>1667</v>
          </cell>
        </row>
        <row r="122">
          <cell r="M122">
            <v>0</v>
          </cell>
          <cell r="N122">
            <v>-109</v>
          </cell>
          <cell r="O122">
            <v>1667</v>
          </cell>
        </row>
        <row r="123">
          <cell r="M123">
            <v>0</v>
          </cell>
          <cell r="N123">
            <v>-142</v>
          </cell>
          <cell r="O123">
            <v>1667</v>
          </cell>
        </row>
        <row r="124">
          <cell r="M124">
            <v>0</v>
          </cell>
          <cell r="N124">
            <v>-142</v>
          </cell>
          <cell r="O124">
            <v>1667</v>
          </cell>
        </row>
        <row r="125">
          <cell r="M125">
            <v>0</v>
          </cell>
          <cell r="N125">
            <v>-142</v>
          </cell>
          <cell r="O125">
            <v>1667</v>
          </cell>
        </row>
        <row r="126">
          <cell r="M126">
            <v>0</v>
          </cell>
          <cell r="N126">
            <v>-137</v>
          </cell>
          <cell r="O126">
            <v>1667</v>
          </cell>
        </row>
        <row r="127">
          <cell r="M127">
            <v>0</v>
          </cell>
          <cell r="N127">
            <v>-137</v>
          </cell>
          <cell r="O127">
            <v>1667</v>
          </cell>
        </row>
        <row r="128">
          <cell r="M128">
            <v>0</v>
          </cell>
          <cell r="N128">
            <v>-142</v>
          </cell>
          <cell r="O128">
            <v>1667</v>
          </cell>
        </row>
        <row r="129">
          <cell r="M129">
            <v>0</v>
          </cell>
          <cell r="N129">
            <v>-137</v>
          </cell>
          <cell r="O129">
            <v>1667</v>
          </cell>
        </row>
        <row r="130">
          <cell r="M130">
            <v>0</v>
          </cell>
          <cell r="N130">
            <v>-142</v>
          </cell>
          <cell r="O130">
            <v>1667</v>
          </cell>
        </row>
        <row r="131">
          <cell r="M131">
            <v>0</v>
          </cell>
          <cell r="N131">
            <v>-137</v>
          </cell>
          <cell r="O131">
            <v>1667</v>
          </cell>
        </row>
        <row r="132">
          <cell r="M132">
            <v>0</v>
          </cell>
          <cell r="N132">
            <v>-170</v>
          </cell>
          <cell r="O132">
            <v>1667</v>
          </cell>
        </row>
        <row r="133">
          <cell r="M133">
            <v>0</v>
          </cell>
          <cell r="N133">
            <v>-142</v>
          </cell>
          <cell r="O133">
            <v>1667</v>
          </cell>
        </row>
        <row r="134">
          <cell r="M134">
            <v>0</v>
          </cell>
          <cell r="N134">
            <v>-142</v>
          </cell>
          <cell r="O134">
            <v>1667</v>
          </cell>
        </row>
        <row r="135">
          <cell r="M135">
            <v>0</v>
          </cell>
          <cell r="N135">
            <v>-142</v>
          </cell>
          <cell r="O135">
            <v>1667</v>
          </cell>
        </row>
        <row r="136">
          <cell r="M136">
            <v>0</v>
          </cell>
          <cell r="N136">
            <v>-109</v>
          </cell>
          <cell r="O136">
            <v>1667</v>
          </cell>
        </row>
        <row r="137">
          <cell r="M137">
            <v>0</v>
          </cell>
          <cell r="N137">
            <v>-142</v>
          </cell>
          <cell r="O137">
            <v>1667</v>
          </cell>
        </row>
        <row r="138">
          <cell r="M138">
            <v>0</v>
          </cell>
          <cell r="N138">
            <v>-97</v>
          </cell>
          <cell r="O138">
            <v>1137</v>
          </cell>
        </row>
        <row r="139">
          <cell r="M139">
            <v>0</v>
          </cell>
          <cell r="N139">
            <v>-97</v>
          </cell>
          <cell r="O139">
            <v>1137</v>
          </cell>
        </row>
        <row r="140">
          <cell r="M140">
            <v>418</v>
          </cell>
          <cell r="N140">
            <v>-64</v>
          </cell>
          <cell r="O140">
            <v>1137</v>
          </cell>
        </row>
        <row r="141">
          <cell r="M141">
            <v>0</v>
          </cell>
          <cell r="N141">
            <v>-89</v>
          </cell>
          <cell r="O141">
            <v>1137</v>
          </cell>
        </row>
        <row r="142">
          <cell r="M142">
            <v>0</v>
          </cell>
          <cell r="N142">
            <v>-97</v>
          </cell>
          <cell r="O142">
            <v>1137</v>
          </cell>
        </row>
        <row r="143">
          <cell r="M143">
            <v>0</v>
          </cell>
          <cell r="N143">
            <v>-97</v>
          </cell>
          <cell r="O143">
            <v>1137</v>
          </cell>
        </row>
        <row r="144">
          <cell r="M144">
            <v>0</v>
          </cell>
          <cell r="N144">
            <v>-57</v>
          </cell>
          <cell r="O144">
            <v>1748</v>
          </cell>
        </row>
        <row r="145">
          <cell r="M145">
            <v>0</v>
          </cell>
          <cell r="N145">
            <v>-57</v>
          </cell>
          <cell r="O145">
            <v>1748</v>
          </cell>
        </row>
        <row r="146">
          <cell r="M146">
            <v>715</v>
          </cell>
          <cell r="N146">
            <v>-64</v>
          </cell>
          <cell r="O146">
            <v>1748</v>
          </cell>
        </row>
        <row r="147">
          <cell r="M147">
            <v>0</v>
          </cell>
          <cell r="N147">
            <v>-64</v>
          </cell>
          <cell r="O147">
            <v>1748</v>
          </cell>
        </row>
        <row r="148">
          <cell r="M148">
            <v>0</v>
          </cell>
          <cell r="N148">
            <v>-64</v>
          </cell>
          <cell r="O148">
            <v>1748</v>
          </cell>
        </row>
        <row r="149">
          <cell r="M149">
            <v>57</v>
          </cell>
          <cell r="N149">
            <v>-64</v>
          </cell>
          <cell r="O149">
            <v>1748</v>
          </cell>
        </row>
        <row r="150">
          <cell r="M150">
            <v>0</v>
          </cell>
          <cell r="N150">
            <v>-64</v>
          </cell>
          <cell r="O150">
            <v>1748</v>
          </cell>
        </row>
        <row r="151">
          <cell r="M151">
            <v>0</v>
          </cell>
          <cell r="N151">
            <v>-64</v>
          </cell>
          <cell r="O151">
            <v>1748</v>
          </cell>
        </row>
        <row r="152">
          <cell r="M152">
            <v>0</v>
          </cell>
          <cell r="N152">
            <v>-64</v>
          </cell>
          <cell r="O152">
            <v>1748</v>
          </cell>
        </row>
        <row r="153">
          <cell r="M153">
            <v>0</v>
          </cell>
          <cell r="N153">
            <v>-64</v>
          </cell>
          <cell r="O153">
            <v>1748</v>
          </cell>
        </row>
        <row r="154">
          <cell r="M154">
            <v>0</v>
          </cell>
          <cell r="N154">
            <v>-64</v>
          </cell>
          <cell r="O154">
            <v>1748</v>
          </cell>
        </row>
        <row r="155">
          <cell r="M155">
            <v>0</v>
          </cell>
          <cell r="N155">
            <v>-89</v>
          </cell>
          <cell r="O155">
            <v>1748</v>
          </cell>
        </row>
        <row r="156">
          <cell r="M156">
            <v>0</v>
          </cell>
          <cell r="N156">
            <v>-64</v>
          </cell>
          <cell r="O156">
            <v>1748</v>
          </cell>
        </row>
        <row r="157">
          <cell r="M157">
            <v>0</v>
          </cell>
          <cell r="N157">
            <v>-64</v>
          </cell>
          <cell r="O157">
            <v>1748</v>
          </cell>
        </row>
        <row r="158">
          <cell r="M158">
            <v>0</v>
          </cell>
          <cell r="N158">
            <v>-64</v>
          </cell>
          <cell r="O158">
            <v>1748</v>
          </cell>
        </row>
        <row r="159">
          <cell r="M159">
            <v>0</v>
          </cell>
          <cell r="N159">
            <v>-89</v>
          </cell>
          <cell r="O159">
            <v>1748</v>
          </cell>
        </row>
        <row r="160">
          <cell r="M160">
            <v>0</v>
          </cell>
          <cell r="N160">
            <v>-64</v>
          </cell>
          <cell r="O160">
            <v>1748</v>
          </cell>
        </row>
        <row r="161">
          <cell r="M161">
            <v>0</v>
          </cell>
          <cell r="N161">
            <v>-89</v>
          </cell>
          <cell r="O161">
            <v>1748</v>
          </cell>
        </row>
        <row r="162">
          <cell r="M162">
            <v>0</v>
          </cell>
          <cell r="N162">
            <v>-89</v>
          </cell>
          <cell r="O162">
            <v>1748</v>
          </cell>
        </row>
        <row r="163">
          <cell r="M163">
            <v>0</v>
          </cell>
          <cell r="N163">
            <v>-64</v>
          </cell>
          <cell r="O163">
            <v>1748</v>
          </cell>
        </row>
        <row r="164">
          <cell r="M164">
            <v>0</v>
          </cell>
          <cell r="N164">
            <v>-57</v>
          </cell>
          <cell r="O164">
            <v>1748</v>
          </cell>
        </row>
        <row r="165">
          <cell r="M165">
            <v>157</v>
          </cell>
          <cell r="N165">
            <v>-97</v>
          </cell>
          <cell r="O165">
            <v>1748</v>
          </cell>
        </row>
        <row r="166">
          <cell r="M166">
            <v>0</v>
          </cell>
          <cell r="N166">
            <v>-64</v>
          </cell>
          <cell r="O166">
            <v>1748</v>
          </cell>
        </row>
        <row r="167">
          <cell r="M167">
            <v>0</v>
          </cell>
          <cell r="N167">
            <v>-64</v>
          </cell>
          <cell r="O167">
            <v>1748</v>
          </cell>
        </row>
        <row r="168">
          <cell r="M168">
            <v>0</v>
          </cell>
          <cell r="N168">
            <v>-64</v>
          </cell>
          <cell r="O168">
            <v>1748</v>
          </cell>
        </row>
        <row r="169">
          <cell r="M169">
            <v>0</v>
          </cell>
          <cell r="N169">
            <v>-64</v>
          </cell>
          <cell r="O169">
            <v>1748</v>
          </cell>
        </row>
        <row r="170">
          <cell r="M170">
            <v>0</v>
          </cell>
          <cell r="N170">
            <v>-89</v>
          </cell>
          <cell r="O170">
            <v>1748</v>
          </cell>
        </row>
        <row r="171">
          <cell r="M171">
            <v>0</v>
          </cell>
          <cell r="N171">
            <v>-97</v>
          </cell>
          <cell r="O171">
            <v>1748</v>
          </cell>
        </row>
        <row r="172">
          <cell r="M172">
            <v>0</v>
          </cell>
          <cell r="N172">
            <v>-89</v>
          </cell>
          <cell r="O172">
            <v>1748</v>
          </cell>
        </row>
        <row r="173">
          <cell r="M173">
            <v>0</v>
          </cell>
          <cell r="N173">
            <v>-64</v>
          </cell>
          <cell r="O173">
            <v>1748</v>
          </cell>
        </row>
        <row r="174">
          <cell r="M174">
            <v>0</v>
          </cell>
          <cell r="N174">
            <v>-64</v>
          </cell>
          <cell r="O174">
            <v>1748</v>
          </cell>
        </row>
        <row r="175">
          <cell r="M175">
            <v>0</v>
          </cell>
          <cell r="N175">
            <v>-97</v>
          </cell>
          <cell r="O175">
            <v>1748</v>
          </cell>
        </row>
        <row r="176">
          <cell r="M176">
            <v>0</v>
          </cell>
          <cell r="N176">
            <v>-89</v>
          </cell>
          <cell r="O176">
            <v>1748</v>
          </cell>
        </row>
        <row r="177">
          <cell r="M177">
            <v>0</v>
          </cell>
          <cell r="N177">
            <v>-97</v>
          </cell>
          <cell r="O177">
            <v>1748</v>
          </cell>
        </row>
        <row r="178">
          <cell r="M178">
            <v>0</v>
          </cell>
          <cell r="N178">
            <v>-64</v>
          </cell>
          <cell r="O178">
            <v>1748</v>
          </cell>
        </row>
        <row r="179">
          <cell r="M179">
            <v>0</v>
          </cell>
          <cell r="N179">
            <v>-97</v>
          </cell>
          <cell r="O179">
            <v>1748</v>
          </cell>
        </row>
        <row r="180">
          <cell r="M180">
            <v>0</v>
          </cell>
          <cell r="N180">
            <v>-64</v>
          </cell>
          <cell r="O180">
            <v>1748</v>
          </cell>
        </row>
        <row r="181">
          <cell r="M181">
            <v>0</v>
          </cell>
          <cell r="N181">
            <v>-64</v>
          </cell>
          <cell r="O181">
            <v>1748</v>
          </cell>
        </row>
        <row r="182">
          <cell r="M182">
            <v>0</v>
          </cell>
          <cell r="N182">
            <v>-89</v>
          </cell>
          <cell r="O182">
            <v>1748</v>
          </cell>
        </row>
        <row r="183">
          <cell r="M183">
            <v>0</v>
          </cell>
          <cell r="N183">
            <v>-32</v>
          </cell>
          <cell r="O183">
            <v>1748</v>
          </cell>
        </row>
        <row r="184">
          <cell r="M184">
            <v>0</v>
          </cell>
          <cell r="N184">
            <v>-64</v>
          </cell>
          <cell r="O184">
            <v>1748</v>
          </cell>
        </row>
        <row r="185">
          <cell r="M185">
            <v>58</v>
          </cell>
          <cell r="N185">
            <v>-64</v>
          </cell>
          <cell r="O185">
            <v>1748</v>
          </cell>
        </row>
        <row r="186">
          <cell r="M186">
            <v>0</v>
          </cell>
          <cell r="N186">
            <v>-97</v>
          </cell>
          <cell r="O186">
            <v>1748</v>
          </cell>
        </row>
        <row r="187">
          <cell r="M187">
            <v>0</v>
          </cell>
          <cell r="N187">
            <v>-32</v>
          </cell>
          <cell r="O187">
            <v>1748</v>
          </cell>
        </row>
        <row r="188">
          <cell r="M188">
            <v>0</v>
          </cell>
          <cell r="N188">
            <v>-64</v>
          </cell>
          <cell r="O188">
            <v>1748</v>
          </cell>
        </row>
        <row r="189">
          <cell r="M189">
            <v>0</v>
          </cell>
          <cell r="N189">
            <v>-64</v>
          </cell>
          <cell r="O189">
            <v>1748</v>
          </cell>
        </row>
        <row r="190">
          <cell r="M190">
            <v>0</v>
          </cell>
          <cell r="N190">
            <v>-64</v>
          </cell>
          <cell r="O190">
            <v>1748</v>
          </cell>
        </row>
        <row r="191">
          <cell r="M191">
            <v>283</v>
          </cell>
          <cell r="N191">
            <v>-64</v>
          </cell>
          <cell r="O191">
            <v>1748</v>
          </cell>
        </row>
        <row r="192">
          <cell r="M192">
            <v>0</v>
          </cell>
          <cell r="N192">
            <v>-89</v>
          </cell>
          <cell r="O192">
            <v>1748</v>
          </cell>
        </row>
        <row r="193">
          <cell r="M193">
            <v>0</v>
          </cell>
          <cell r="N193">
            <v>1</v>
          </cell>
          <cell r="O193">
            <v>1130</v>
          </cell>
        </row>
        <row r="194">
          <cell r="M194">
            <v>0</v>
          </cell>
          <cell r="N194">
            <v>1</v>
          </cell>
          <cell r="O194">
            <v>1130</v>
          </cell>
        </row>
        <row r="195">
          <cell r="M195">
            <v>368</v>
          </cell>
          <cell r="N195">
            <v>1</v>
          </cell>
          <cell r="O195">
            <v>1130</v>
          </cell>
        </row>
        <row r="196">
          <cell r="M196">
            <v>0</v>
          </cell>
          <cell r="N196">
            <v>1</v>
          </cell>
          <cell r="O196">
            <v>1130</v>
          </cell>
        </row>
        <row r="197">
          <cell r="M197">
            <v>0</v>
          </cell>
          <cell r="N197">
            <v>-32</v>
          </cell>
          <cell r="O197">
            <v>1130</v>
          </cell>
        </row>
        <row r="198">
          <cell r="M198">
            <v>0</v>
          </cell>
          <cell r="N198">
            <v>34</v>
          </cell>
          <cell r="O198">
            <v>1130</v>
          </cell>
        </row>
        <row r="199">
          <cell r="M199">
            <v>0</v>
          </cell>
          <cell r="N199">
            <v>1</v>
          </cell>
          <cell r="O199">
            <v>1130</v>
          </cell>
        </row>
        <row r="200">
          <cell r="M200">
            <v>0</v>
          </cell>
          <cell r="N200">
            <v>1</v>
          </cell>
          <cell r="O200">
            <v>1130</v>
          </cell>
        </row>
        <row r="201">
          <cell r="M201">
            <v>0</v>
          </cell>
          <cell r="N201">
            <v>1</v>
          </cell>
          <cell r="O201">
            <v>1130</v>
          </cell>
        </row>
        <row r="202">
          <cell r="M202">
            <v>59</v>
          </cell>
          <cell r="N202">
            <v>1</v>
          </cell>
          <cell r="O202">
            <v>1130</v>
          </cell>
        </row>
        <row r="203">
          <cell r="M203">
            <v>0</v>
          </cell>
          <cell r="N203">
            <v>1</v>
          </cell>
          <cell r="O203">
            <v>1130</v>
          </cell>
        </row>
        <row r="204">
          <cell r="M204">
            <v>565</v>
          </cell>
          <cell r="N204">
            <v>1</v>
          </cell>
          <cell r="O204">
            <v>1130</v>
          </cell>
        </row>
        <row r="205">
          <cell r="M205">
            <v>0</v>
          </cell>
          <cell r="N205">
            <v>1</v>
          </cell>
          <cell r="O205">
            <v>1130</v>
          </cell>
        </row>
        <row r="206">
          <cell r="M206">
            <v>156</v>
          </cell>
          <cell r="N206">
            <v>-32</v>
          </cell>
          <cell r="O206">
            <v>1130</v>
          </cell>
        </row>
        <row r="207">
          <cell r="M207">
            <v>303</v>
          </cell>
          <cell r="N207">
            <v>34</v>
          </cell>
          <cell r="O207">
            <v>1130</v>
          </cell>
        </row>
        <row r="208">
          <cell r="M208">
            <v>0</v>
          </cell>
          <cell r="N208">
            <v>1</v>
          </cell>
          <cell r="O208">
            <v>1130</v>
          </cell>
        </row>
        <row r="209">
          <cell r="M209">
            <v>0</v>
          </cell>
          <cell r="N209">
            <v>34</v>
          </cell>
          <cell r="O209">
            <v>1090</v>
          </cell>
        </row>
        <row r="210">
          <cell r="M210">
            <v>0</v>
          </cell>
          <cell r="N210">
            <v>34</v>
          </cell>
          <cell r="O210">
            <v>1090</v>
          </cell>
        </row>
        <row r="211">
          <cell r="M211">
            <v>0</v>
          </cell>
          <cell r="N211">
            <v>-32</v>
          </cell>
          <cell r="O211">
            <v>1090</v>
          </cell>
        </row>
        <row r="212">
          <cell r="M212">
            <v>708</v>
          </cell>
          <cell r="N212">
            <v>34</v>
          </cell>
          <cell r="O212">
            <v>1090</v>
          </cell>
        </row>
        <row r="213">
          <cell r="M213">
            <v>0</v>
          </cell>
          <cell r="N213">
            <v>34</v>
          </cell>
          <cell r="O213">
            <v>1090</v>
          </cell>
        </row>
        <row r="214">
          <cell r="M214">
            <v>0</v>
          </cell>
          <cell r="N214">
            <v>-32</v>
          </cell>
          <cell r="O214">
            <v>1090</v>
          </cell>
        </row>
        <row r="215">
          <cell r="M215">
            <v>0</v>
          </cell>
          <cell r="N215">
            <v>-32</v>
          </cell>
          <cell r="O215">
            <v>1090</v>
          </cell>
        </row>
        <row r="216">
          <cell r="M216">
            <v>0</v>
          </cell>
          <cell r="N216">
            <v>-32</v>
          </cell>
          <cell r="O216">
            <v>1090</v>
          </cell>
        </row>
        <row r="217">
          <cell r="M217">
            <v>0</v>
          </cell>
          <cell r="N217">
            <v>34</v>
          </cell>
          <cell r="O217">
            <v>1090</v>
          </cell>
        </row>
        <row r="218">
          <cell r="M218">
            <v>1016</v>
          </cell>
          <cell r="N218">
            <v>34</v>
          </cell>
          <cell r="O218">
            <v>1090</v>
          </cell>
        </row>
        <row r="219">
          <cell r="M219">
            <v>0</v>
          </cell>
          <cell r="N219">
            <v>34</v>
          </cell>
          <cell r="O219">
            <v>1090</v>
          </cell>
        </row>
        <row r="220">
          <cell r="M220">
            <v>0</v>
          </cell>
          <cell r="N220">
            <v>-32</v>
          </cell>
          <cell r="O220">
            <v>1090</v>
          </cell>
        </row>
        <row r="221">
          <cell r="M221">
            <v>0</v>
          </cell>
          <cell r="N221">
            <v>-32</v>
          </cell>
          <cell r="O221">
            <v>678</v>
          </cell>
        </row>
        <row r="222">
          <cell r="M222">
            <v>0</v>
          </cell>
          <cell r="N222">
            <v>1</v>
          </cell>
          <cell r="O222">
            <v>482</v>
          </cell>
        </row>
        <row r="223">
          <cell r="M223">
            <v>0</v>
          </cell>
          <cell r="N223">
            <v>-32</v>
          </cell>
          <cell r="O223">
            <v>523</v>
          </cell>
        </row>
        <row r="224">
          <cell r="M224">
            <v>0</v>
          </cell>
          <cell r="N224">
            <v>-32</v>
          </cell>
          <cell r="O224">
            <v>543</v>
          </cell>
        </row>
        <row r="225">
          <cell r="M225">
            <v>0</v>
          </cell>
          <cell r="N225">
            <v>-32</v>
          </cell>
          <cell r="O225">
            <v>667</v>
          </cell>
        </row>
        <row r="226">
          <cell r="M226">
            <v>135</v>
          </cell>
          <cell r="N226">
            <v>1</v>
          </cell>
          <cell r="O226">
            <v>685</v>
          </cell>
        </row>
        <row r="227">
          <cell r="M227">
            <v>0</v>
          </cell>
          <cell r="N227">
            <v>1</v>
          </cell>
          <cell r="O227">
            <v>773</v>
          </cell>
        </row>
        <row r="228">
          <cell r="M228">
            <v>0</v>
          </cell>
          <cell r="N228">
            <v>-32</v>
          </cell>
          <cell r="O228">
            <v>912</v>
          </cell>
        </row>
        <row r="229">
          <cell r="M229">
            <v>0</v>
          </cell>
          <cell r="N229">
            <v>-32</v>
          </cell>
          <cell r="O229">
            <v>668</v>
          </cell>
        </row>
        <row r="230">
          <cell r="M230">
            <v>0</v>
          </cell>
          <cell r="N230">
            <v>-32</v>
          </cell>
          <cell r="O230">
            <v>1414</v>
          </cell>
        </row>
        <row r="231">
          <cell r="M231">
            <v>0</v>
          </cell>
          <cell r="N231">
            <v>217</v>
          </cell>
          <cell r="O231">
            <v>1120</v>
          </cell>
        </row>
        <row r="232">
          <cell r="M232">
            <v>0</v>
          </cell>
          <cell r="N232">
            <v>249</v>
          </cell>
          <cell r="O232">
            <v>1120</v>
          </cell>
        </row>
        <row r="233">
          <cell r="M233">
            <v>0</v>
          </cell>
          <cell r="N233">
            <v>249</v>
          </cell>
          <cell r="O233">
            <v>1120</v>
          </cell>
        </row>
        <row r="234">
          <cell r="M234">
            <v>0</v>
          </cell>
          <cell r="N234">
            <v>249</v>
          </cell>
          <cell r="O234">
            <v>1120</v>
          </cell>
        </row>
        <row r="235">
          <cell r="M235">
            <v>0</v>
          </cell>
          <cell r="N235">
            <v>217</v>
          </cell>
          <cell r="O235">
            <v>1120</v>
          </cell>
        </row>
        <row r="236">
          <cell r="M236">
            <v>0</v>
          </cell>
          <cell r="N236">
            <v>249</v>
          </cell>
          <cell r="O236">
            <v>1120</v>
          </cell>
        </row>
        <row r="237">
          <cell r="M237">
            <v>54</v>
          </cell>
          <cell r="N237">
            <v>249</v>
          </cell>
          <cell r="O237">
            <v>1120</v>
          </cell>
        </row>
        <row r="238">
          <cell r="M238">
            <v>0</v>
          </cell>
          <cell r="N238">
            <v>315</v>
          </cell>
          <cell r="O238">
            <v>1120</v>
          </cell>
        </row>
        <row r="239">
          <cell r="M239">
            <v>0</v>
          </cell>
          <cell r="N239">
            <v>249</v>
          </cell>
          <cell r="O239">
            <v>1120</v>
          </cell>
        </row>
        <row r="240">
          <cell r="M240">
            <v>0</v>
          </cell>
          <cell r="N240">
            <v>249</v>
          </cell>
          <cell r="O240">
            <v>1120</v>
          </cell>
        </row>
        <row r="241">
          <cell r="M241">
            <v>0</v>
          </cell>
          <cell r="N241">
            <v>249</v>
          </cell>
          <cell r="O241">
            <v>1120</v>
          </cell>
        </row>
        <row r="242">
          <cell r="M242">
            <v>0</v>
          </cell>
          <cell r="N242">
            <v>249</v>
          </cell>
          <cell r="O242">
            <v>1120</v>
          </cell>
        </row>
        <row r="243">
          <cell r="M243">
            <v>0</v>
          </cell>
          <cell r="N243">
            <v>217</v>
          </cell>
          <cell r="O243">
            <v>1120</v>
          </cell>
        </row>
        <row r="244">
          <cell r="M244">
            <v>0</v>
          </cell>
          <cell r="N244">
            <v>249</v>
          </cell>
          <cell r="O244">
            <v>1120</v>
          </cell>
        </row>
        <row r="245">
          <cell r="M245">
            <v>0</v>
          </cell>
          <cell r="N245">
            <v>315</v>
          </cell>
          <cell r="O245">
            <v>1120</v>
          </cell>
        </row>
        <row r="246">
          <cell r="M246">
            <v>0</v>
          </cell>
          <cell r="N246">
            <v>147</v>
          </cell>
          <cell r="O246">
            <v>993</v>
          </cell>
        </row>
        <row r="247">
          <cell r="M247">
            <v>0</v>
          </cell>
          <cell r="N247">
            <v>114</v>
          </cell>
          <cell r="O247">
            <v>993</v>
          </cell>
        </row>
        <row r="248">
          <cell r="M248">
            <v>0</v>
          </cell>
          <cell r="N248">
            <v>249</v>
          </cell>
          <cell r="O248">
            <v>993</v>
          </cell>
        </row>
        <row r="249">
          <cell r="M249">
            <v>0</v>
          </cell>
          <cell r="N249">
            <v>147</v>
          </cell>
          <cell r="O249">
            <v>993</v>
          </cell>
        </row>
        <row r="250">
          <cell r="M250">
            <v>0</v>
          </cell>
          <cell r="N250">
            <v>282</v>
          </cell>
          <cell r="O250">
            <v>993</v>
          </cell>
        </row>
        <row r="251">
          <cell r="M251">
            <v>0</v>
          </cell>
          <cell r="N251">
            <v>147</v>
          </cell>
          <cell r="O251">
            <v>993</v>
          </cell>
        </row>
        <row r="252">
          <cell r="M252">
            <v>0</v>
          </cell>
          <cell r="N252">
            <v>114</v>
          </cell>
          <cell r="O252">
            <v>993</v>
          </cell>
        </row>
        <row r="253">
          <cell r="M253">
            <v>0</v>
          </cell>
          <cell r="N253">
            <v>282</v>
          </cell>
          <cell r="O253">
            <v>993</v>
          </cell>
        </row>
        <row r="254">
          <cell r="M254">
            <v>0</v>
          </cell>
          <cell r="N254">
            <v>114</v>
          </cell>
          <cell r="O254">
            <v>993</v>
          </cell>
        </row>
        <row r="255">
          <cell r="M255">
            <v>5</v>
          </cell>
          <cell r="N255">
            <v>147</v>
          </cell>
          <cell r="O255">
            <v>993</v>
          </cell>
        </row>
        <row r="256">
          <cell r="M256">
            <v>0</v>
          </cell>
          <cell r="N256">
            <v>180</v>
          </cell>
          <cell r="O256">
            <v>749</v>
          </cell>
        </row>
        <row r="257">
          <cell r="M257">
            <v>273</v>
          </cell>
          <cell r="N257">
            <v>180</v>
          </cell>
          <cell r="O257">
            <v>721</v>
          </cell>
        </row>
        <row r="258">
          <cell r="M258">
            <v>539</v>
          </cell>
          <cell r="N258">
            <v>315</v>
          </cell>
          <cell r="O258">
            <v>873</v>
          </cell>
        </row>
        <row r="259">
          <cell r="M259">
            <v>0</v>
          </cell>
          <cell r="N259">
            <v>180</v>
          </cell>
          <cell r="O259">
            <v>1054</v>
          </cell>
        </row>
        <row r="260">
          <cell r="M260">
            <v>0</v>
          </cell>
          <cell r="N260">
            <v>180</v>
          </cell>
          <cell r="O260">
            <v>648</v>
          </cell>
        </row>
        <row r="261">
          <cell r="M261">
            <v>245</v>
          </cell>
          <cell r="N261">
            <v>315</v>
          </cell>
          <cell r="O261">
            <v>846</v>
          </cell>
        </row>
        <row r="262">
          <cell r="M262">
            <v>0</v>
          </cell>
          <cell r="N262">
            <v>180</v>
          </cell>
          <cell r="O262">
            <v>959</v>
          </cell>
        </row>
        <row r="263">
          <cell r="M263">
            <v>0</v>
          </cell>
          <cell r="N263">
            <v>315</v>
          </cell>
          <cell r="O263">
            <v>1135</v>
          </cell>
        </row>
        <row r="264">
          <cell r="M264">
            <v>541</v>
          </cell>
          <cell r="N264">
            <v>315</v>
          </cell>
          <cell r="O264">
            <v>1135</v>
          </cell>
        </row>
        <row r="265">
          <cell r="M265">
            <v>0</v>
          </cell>
          <cell r="N265">
            <v>347</v>
          </cell>
          <cell r="O265">
            <v>1135</v>
          </cell>
        </row>
        <row r="266">
          <cell r="M266">
            <v>0</v>
          </cell>
          <cell r="N266">
            <v>347</v>
          </cell>
          <cell r="O266">
            <v>1135</v>
          </cell>
        </row>
        <row r="267">
          <cell r="M267">
            <v>504</v>
          </cell>
          <cell r="N267">
            <v>315</v>
          </cell>
          <cell r="O267">
            <v>1135</v>
          </cell>
        </row>
        <row r="268">
          <cell r="M268">
            <v>224</v>
          </cell>
          <cell r="N268">
            <v>347</v>
          </cell>
          <cell r="O268">
            <v>1135</v>
          </cell>
        </row>
        <row r="269">
          <cell r="M269">
            <v>0</v>
          </cell>
          <cell r="N269">
            <v>380</v>
          </cell>
          <cell r="O269">
            <v>1135</v>
          </cell>
        </row>
        <row r="270">
          <cell r="M270">
            <v>0</v>
          </cell>
          <cell r="N270">
            <v>315</v>
          </cell>
          <cell r="O270">
            <v>1135</v>
          </cell>
        </row>
        <row r="271">
          <cell r="M271">
            <v>206</v>
          </cell>
          <cell r="N271">
            <v>212</v>
          </cell>
          <cell r="O271">
            <v>950</v>
          </cell>
        </row>
        <row r="272">
          <cell r="M272">
            <v>1285</v>
          </cell>
          <cell r="N272">
            <v>347</v>
          </cell>
          <cell r="O272">
            <v>1142</v>
          </cell>
        </row>
        <row r="273">
          <cell r="M273">
            <v>0</v>
          </cell>
          <cell r="N273">
            <v>347</v>
          </cell>
          <cell r="O273">
            <v>631</v>
          </cell>
        </row>
        <row r="274">
          <cell r="M274">
            <v>203</v>
          </cell>
          <cell r="N274">
            <v>380</v>
          </cell>
          <cell r="O274">
            <v>816</v>
          </cell>
        </row>
        <row r="275">
          <cell r="M275">
            <v>0</v>
          </cell>
          <cell r="N275">
            <v>180</v>
          </cell>
          <cell r="O275">
            <v>748</v>
          </cell>
        </row>
        <row r="276">
          <cell r="M276">
            <v>232</v>
          </cell>
          <cell r="N276">
            <v>380</v>
          </cell>
          <cell r="O276">
            <v>723</v>
          </cell>
        </row>
        <row r="277">
          <cell r="M277">
            <v>0</v>
          </cell>
          <cell r="N277">
            <v>212</v>
          </cell>
          <cell r="O277">
            <v>710</v>
          </cell>
        </row>
        <row r="278">
          <cell r="M278">
            <v>0</v>
          </cell>
          <cell r="N278">
            <v>212</v>
          </cell>
          <cell r="O278">
            <v>901</v>
          </cell>
        </row>
        <row r="279">
          <cell r="M279">
            <v>207</v>
          </cell>
          <cell r="N279">
            <v>413</v>
          </cell>
          <cell r="O279">
            <v>1389</v>
          </cell>
        </row>
        <row r="280">
          <cell r="M280">
            <v>105</v>
          </cell>
          <cell r="N280">
            <v>445</v>
          </cell>
          <cell r="O280">
            <v>1155</v>
          </cell>
        </row>
        <row r="281">
          <cell r="M281">
            <v>0</v>
          </cell>
          <cell r="N281">
            <v>180</v>
          </cell>
          <cell r="O281">
            <v>1029</v>
          </cell>
        </row>
        <row r="282">
          <cell r="M282">
            <v>662</v>
          </cell>
          <cell r="N282">
            <v>380</v>
          </cell>
          <cell r="O282">
            <v>1109</v>
          </cell>
        </row>
        <row r="283">
          <cell r="M283">
            <v>0</v>
          </cell>
          <cell r="N283">
            <v>245</v>
          </cell>
          <cell r="O283">
            <v>834</v>
          </cell>
        </row>
        <row r="284">
          <cell r="M284">
            <v>0</v>
          </cell>
          <cell r="N284">
            <v>212</v>
          </cell>
          <cell r="O284">
            <v>588</v>
          </cell>
        </row>
        <row r="285">
          <cell r="M285">
            <v>0</v>
          </cell>
          <cell r="N285">
            <v>347</v>
          </cell>
          <cell r="O285">
            <v>1037</v>
          </cell>
        </row>
        <row r="286">
          <cell r="M286">
            <v>611</v>
          </cell>
          <cell r="N286">
            <v>413</v>
          </cell>
          <cell r="O286">
            <v>1707</v>
          </cell>
        </row>
        <row r="287">
          <cell r="M287">
            <v>517</v>
          </cell>
          <cell r="N287">
            <v>380</v>
          </cell>
          <cell r="O287">
            <v>1226</v>
          </cell>
        </row>
        <row r="288">
          <cell r="M288">
            <v>0</v>
          </cell>
          <cell r="N288">
            <v>245</v>
          </cell>
          <cell r="O288">
            <v>1346</v>
          </cell>
        </row>
        <row r="289">
          <cell r="M289">
            <v>43</v>
          </cell>
          <cell r="N289">
            <v>478</v>
          </cell>
          <cell r="O289">
            <v>775</v>
          </cell>
        </row>
        <row r="290">
          <cell r="M290">
            <v>440</v>
          </cell>
          <cell r="N290">
            <v>245</v>
          </cell>
          <cell r="O290">
            <v>769</v>
          </cell>
        </row>
        <row r="291">
          <cell r="M291">
            <v>735</v>
          </cell>
          <cell r="N291">
            <v>445</v>
          </cell>
          <cell r="O291">
            <v>1494</v>
          </cell>
        </row>
        <row r="292">
          <cell r="M292">
            <v>110</v>
          </cell>
          <cell r="N292">
            <v>245</v>
          </cell>
          <cell r="O292">
            <v>590</v>
          </cell>
        </row>
        <row r="293">
          <cell r="M293">
            <v>157</v>
          </cell>
          <cell r="N293">
            <v>478</v>
          </cell>
          <cell r="O293">
            <v>942</v>
          </cell>
        </row>
        <row r="294">
          <cell r="M294">
            <v>0</v>
          </cell>
          <cell r="N294">
            <v>245</v>
          </cell>
          <cell r="O294">
            <v>1117</v>
          </cell>
        </row>
        <row r="295">
          <cell r="M295">
            <v>286</v>
          </cell>
          <cell r="N295">
            <v>413</v>
          </cell>
          <cell r="O295">
            <v>1251</v>
          </cell>
        </row>
        <row r="296">
          <cell r="M296">
            <v>0</v>
          </cell>
          <cell r="N296">
            <v>212</v>
          </cell>
          <cell r="O296">
            <v>756</v>
          </cell>
        </row>
        <row r="297">
          <cell r="M297">
            <v>366</v>
          </cell>
          <cell r="N297">
            <v>245</v>
          </cell>
          <cell r="O297">
            <v>767</v>
          </cell>
        </row>
        <row r="298">
          <cell r="M298">
            <v>725</v>
          </cell>
          <cell r="N298">
            <v>380</v>
          </cell>
          <cell r="O298">
            <v>1049</v>
          </cell>
        </row>
        <row r="299">
          <cell r="M299">
            <v>965</v>
          </cell>
          <cell r="N299">
            <v>380</v>
          </cell>
          <cell r="O299">
            <v>1062</v>
          </cell>
        </row>
      </sheetData>
      <sheetData sheetId="16"/>
      <sheetData sheetId="17"/>
      <sheetData sheetId="18"/>
      <sheetData sheetId="19"/>
      <sheetData sheetId="20"/>
      <sheetData sheetId="21">
        <row r="11">
          <cell r="AV11">
            <v>0</v>
          </cell>
        </row>
      </sheetData>
      <sheetData sheetId="22"/>
      <sheetData sheetId="23"/>
      <sheetData sheetId="24"/>
      <sheetData sheetId="25">
        <row r="9">
          <cell r="D9">
            <v>-3.1676609069108963E-6</v>
          </cell>
        </row>
      </sheetData>
      <sheetData sheetId="2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0BAEC-54ED-4DF1-BB74-7F9FA3B893DB}">
  <dimension ref="N11:P17"/>
  <sheetViews>
    <sheetView showGridLines="0" tabSelected="1" zoomScaleNormal="100" workbookViewId="0">
      <selection activeCell="N8" sqref="N8"/>
    </sheetView>
  </sheetViews>
  <sheetFormatPr defaultRowHeight="14.5"/>
  <sheetData>
    <row r="11" spans="14:16" ht="16">
      <c r="N11" s="86" t="s">
        <v>1</v>
      </c>
      <c r="O11" s="87"/>
      <c r="P11" s="87"/>
    </row>
    <row r="12" spans="14:16" ht="16">
      <c r="N12" s="85" t="s">
        <v>2</v>
      </c>
    </row>
    <row r="13" spans="14:16" ht="16">
      <c r="N13" s="85" t="s">
        <v>398</v>
      </c>
    </row>
    <row r="14" spans="14:16" ht="16">
      <c r="N14" s="85" t="s">
        <v>399</v>
      </c>
    </row>
    <row r="15" spans="14:16" ht="16">
      <c r="N15" s="85" t="s">
        <v>400</v>
      </c>
    </row>
    <row r="16" spans="14:16" ht="16">
      <c r="N16" s="85" t="s">
        <v>401</v>
      </c>
    </row>
    <row r="17" spans="14:14" ht="16">
      <c r="N17" s="85" t="s">
        <v>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4764-A4FC-4332-8B63-4D5573734E2E}">
  <dimension ref="C4:BD296"/>
  <sheetViews>
    <sheetView showGridLines="0" workbookViewId="0">
      <selection activeCell="C5" sqref="C5"/>
    </sheetView>
  </sheetViews>
  <sheetFormatPr defaultColWidth="8.7265625" defaultRowHeight="14"/>
  <cols>
    <col min="1" max="2" width="8.7265625" style="42"/>
    <col min="3" max="3" width="56.1796875" style="42" customWidth="1"/>
    <col min="4" max="4" width="15.7265625" style="42" customWidth="1"/>
    <col min="5" max="5" width="25.54296875" style="42" customWidth="1"/>
    <col min="6" max="6" width="12" style="42" customWidth="1"/>
    <col min="7" max="7" width="3.26953125" style="42" customWidth="1"/>
    <col min="8" max="8" width="3.54296875" style="42" customWidth="1"/>
    <col min="9" max="16384" width="8.7265625" style="42"/>
  </cols>
  <sheetData>
    <row r="4" spans="3:56" ht="14.5" thickBot="1">
      <c r="C4" s="50"/>
      <c r="D4" s="51"/>
      <c r="E4" s="51"/>
      <c r="F4" s="51"/>
      <c r="G4" s="51"/>
      <c r="H4" s="52"/>
    </row>
    <row r="5" spans="3:56" ht="21" thickBot="1">
      <c r="C5" s="126" t="s">
        <v>11</v>
      </c>
      <c r="D5" s="10"/>
      <c r="E5" s="10"/>
      <c r="F5" s="10"/>
      <c r="G5" s="10"/>
      <c r="H5" s="1"/>
      <c r="BD5" s="42" t="s">
        <v>4</v>
      </c>
    </row>
    <row r="6" spans="3:56">
      <c r="C6" s="2"/>
      <c r="D6" s="10"/>
      <c r="E6" s="10"/>
      <c r="F6" s="10"/>
      <c r="G6" s="10"/>
      <c r="H6" s="1"/>
      <c r="BD6" s="42" t="s">
        <v>5</v>
      </c>
    </row>
    <row r="7" spans="3:56">
      <c r="C7" s="3"/>
      <c r="D7" s="8"/>
      <c r="E7" s="8"/>
      <c r="F7" s="9"/>
      <c r="G7" s="9"/>
      <c r="H7" s="22"/>
      <c r="BD7" s="42" t="s">
        <v>6</v>
      </c>
    </row>
    <row r="8" spans="3:56">
      <c r="C8" s="4" t="s">
        <v>383</v>
      </c>
      <c r="D8" s="14" t="str">
        <f>C5</f>
        <v>Askersund</v>
      </c>
      <c r="E8" s="14" t="str">
        <f>D8</f>
        <v>Askersund</v>
      </c>
      <c r="F8" s="14" t="s">
        <v>302</v>
      </c>
      <c r="G8" s="11"/>
      <c r="H8" s="22"/>
      <c r="BD8" s="42" t="s">
        <v>7</v>
      </c>
    </row>
    <row r="9" spans="3:56">
      <c r="C9" s="3"/>
      <c r="D9" s="35" t="s">
        <v>300</v>
      </c>
      <c r="E9" s="36" t="s">
        <v>301</v>
      </c>
      <c r="F9" s="15"/>
      <c r="G9" s="11"/>
      <c r="H9" s="22"/>
      <c r="BD9" s="42" t="s">
        <v>8</v>
      </c>
    </row>
    <row r="10" spans="3:56">
      <c r="C10" s="2" t="s">
        <v>292</v>
      </c>
      <c r="D10" s="88">
        <f>VLOOKUP($D$8,Dölj!$B$7:$N$296,3,0)</f>
        <v>11698</v>
      </c>
      <c r="E10" s="88">
        <f>VLOOKUP($E$8,Dölj!$R$7:$AF$296,3,0)</f>
        <v>11110</v>
      </c>
      <c r="F10" s="32">
        <f>D10-E10</f>
        <v>588</v>
      </c>
      <c r="G10" s="53"/>
      <c r="H10" s="22"/>
      <c r="BD10" s="42" t="s">
        <v>9</v>
      </c>
    </row>
    <row r="11" spans="3:56">
      <c r="C11" s="2" t="s">
        <v>293</v>
      </c>
      <c r="D11" s="88">
        <f>VLOOKUP($D$8,Dölj!$B$7:$N$296,4,0)</f>
        <v>-171</v>
      </c>
      <c r="E11" s="88">
        <f>VLOOKUP($E$8,Dölj!$R$7:$AG$296,16,0)</f>
        <v>-1386</v>
      </c>
      <c r="F11" s="32">
        <f t="shared" ref="F11:F20" si="0">D11-E11</f>
        <v>1215</v>
      </c>
      <c r="G11" s="12"/>
      <c r="H11" s="22"/>
      <c r="BD11" s="42" t="s">
        <v>336</v>
      </c>
    </row>
    <row r="12" spans="3:56">
      <c r="C12" s="2" t="s">
        <v>294</v>
      </c>
      <c r="D12" s="88">
        <f>VLOOKUP($D$8,Dölj!$B$7:$N$296,5,0)</f>
        <v>0</v>
      </c>
      <c r="E12" s="88">
        <f>VLOOKUP($E$8,Dölj!$R$7:$AF$296,4,0)-VLOOKUP($E$8,Dölj!$R$7:$AG$296,16,0)</f>
        <v>0</v>
      </c>
      <c r="F12" s="32">
        <f t="shared" si="0"/>
        <v>0</v>
      </c>
      <c r="G12" s="7"/>
      <c r="H12" s="22"/>
      <c r="BD12" s="42" t="s">
        <v>10</v>
      </c>
    </row>
    <row r="13" spans="3:56" ht="16.5" customHeight="1">
      <c r="C13" s="2" t="s">
        <v>423</v>
      </c>
      <c r="D13" s="88">
        <f>D14+D15</f>
        <v>0</v>
      </c>
      <c r="E13" s="88">
        <f>E14+E15</f>
        <v>0</v>
      </c>
      <c r="F13" s="32">
        <f t="shared" si="0"/>
        <v>0</v>
      </c>
      <c r="G13" s="13"/>
      <c r="H13" s="23"/>
      <c r="BD13" s="42" t="s">
        <v>11</v>
      </c>
    </row>
    <row r="14" spans="3:56">
      <c r="C14" s="2" t="s">
        <v>295</v>
      </c>
      <c r="D14" s="88">
        <f>VLOOKUP($D$8,Dölj!$B$7:$N$296,6,0)</f>
        <v>0</v>
      </c>
      <c r="E14" s="88">
        <f>VLOOKUP($E$8,Dölj!$R$7:$AF$296,14,0)</f>
        <v>0</v>
      </c>
      <c r="F14" s="32">
        <f t="shared" si="0"/>
        <v>0</v>
      </c>
      <c r="G14" s="7"/>
      <c r="H14" s="24"/>
      <c r="BD14" s="42" t="s">
        <v>12</v>
      </c>
    </row>
    <row r="15" spans="3:56">
      <c r="C15" s="2" t="s">
        <v>296</v>
      </c>
      <c r="D15" s="88">
        <f>VLOOKUP($D$8,Dölj!$B$7:$N$296,7,0)</f>
        <v>0</v>
      </c>
      <c r="E15" s="88">
        <f>VLOOKUP($E$8,Dölj!$R$7:$AF$296,15,0)</f>
        <v>0</v>
      </c>
      <c r="F15" s="32">
        <f t="shared" si="0"/>
        <v>0</v>
      </c>
      <c r="G15" s="7"/>
      <c r="H15" s="24"/>
      <c r="BD15" s="42" t="s">
        <v>13</v>
      </c>
    </row>
    <row r="16" spans="3:56">
      <c r="C16" s="2" t="s">
        <v>408</v>
      </c>
      <c r="D16" s="88">
        <f>VLOOKUP($D$8,Dölj!$B$7:$N$296,8,0)</f>
        <v>0</v>
      </c>
      <c r="E16" s="88">
        <f>VLOOKUP($E$8,Dölj!$R$7:$AF$296,6,0)</f>
        <v>0</v>
      </c>
      <c r="F16" s="32">
        <f t="shared" si="0"/>
        <v>0</v>
      </c>
      <c r="G16" s="7"/>
      <c r="H16" s="24"/>
      <c r="BD16" s="42" t="s">
        <v>14</v>
      </c>
    </row>
    <row r="17" spans="3:56">
      <c r="C17" s="2" t="s">
        <v>409</v>
      </c>
      <c r="D17" s="88">
        <f>VLOOKUP(D8,'5. Införandebidrag'!A5:Q294,13,0)</f>
        <v>0</v>
      </c>
      <c r="E17" s="88" t="s">
        <v>327</v>
      </c>
      <c r="F17" s="32">
        <f>D17</f>
        <v>0</v>
      </c>
      <c r="G17" s="7"/>
      <c r="H17" s="24"/>
      <c r="BD17" s="42" t="s">
        <v>15</v>
      </c>
    </row>
    <row r="18" spans="3:56">
      <c r="C18" s="2" t="s">
        <v>299</v>
      </c>
      <c r="D18" s="88">
        <f>VLOOKUP($D$8,Dölj!$B$7:$N$296,10,0)</f>
        <v>1718.5355056571632</v>
      </c>
      <c r="E18" s="88">
        <f>VLOOKUP($E$8,Dölj!$R$7:$AF$296,7,0)</f>
        <v>3055.3265526466889</v>
      </c>
      <c r="F18" s="32">
        <f t="shared" si="0"/>
        <v>-1336.7910469895257</v>
      </c>
      <c r="G18" s="7"/>
      <c r="H18" s="24"/>
      <c r="BD18" s="42" t="s">
        <v>16</v>
      </c>
    </row>
    <row r="19" spans="3:56">
      <c r="C19" s="5" t="s">
        <v>298</v>
      </c>
      <c r="D19" s="89">
        <f>SUM(D10:D12,D14:D18)</f>
        <v>13245.535505657163</v>
      </c>
      <c r="E19" s="89">
        <f>VLOOKUP($E$8,Dölj!$R$7:$AF$296,9,0)</f>
        <v>12779.326552646689</v>
      </c>
      <c r="F19" s="6">
        <f t="shared" si="0"/>
        <v>466.20895301047312</v>
      </c>
      <c r="G19" s="7"/>
      <c r="H19" s="24"/>
      <c r="BD19" s="42" t="s">
        <v>0</v>
      </c>
    </row>
    <row r="20" spans="3:56">
      <c r="C20" s="5" t="s">
        <v>421</v>
      </c>
      <c r="D20" s="90">
        <f>VLOOKUP($D$8,Dölj!$B$7:$N$296,13,0)/1000000</f>
        <v>152.01901099842723</v>
      </c>
      <c r="E20" s="91">
        <f>VLOOKUP($E$8,Dölj!$R$7:$AF$296,10,0)/1000000</f>
        <v>146.66833099999999</v>
      </c>
      <c r="F20" s="33">
        <f t="shared" si="0"/>
        <v>5.3506799984272391</v>
      </c>
      <c r="G20" s="16"/>
      <c r="H20" s="25"/>
      <c r="BD20" s="42" t="s">
        <v>17</v>
      </c>
    </row>
    <row r="21" spans="3:56">
      <c r="BD21" s="42" t="s">
        <v>18</v>
      </c>
    </row>
    <row r="22" spans="3:56">
      <c r="C22" s="56" t="s">
        <v>384</v>
      </c>
      <c r="D22" s="57"/>
      <c r="E22" s="57"/>
      <c r="F22" s="57"/>
      <c r="G22" s="57"/>
      <c r="H22" s="58"/>
      <c r="BD22" s="42" t="s">
        <v>19</v>
      </c>
    </row>
    <row r="23" spans="3:56">
      <c r="C23" s="49" t="s">
        <v>373</v>
      </c>
      <c r="D23" s="63">
        <f>VLOOKUP(D8,Dölj!AJ7:AL296,2,0)</f>
        <v>10.465762399063351</v>
      </c>
      <c r="E23" s="63">
        <f>VLOOKUP(D8,Dölj!AJ7:AL296,3,0)</f>
        <v>-22.250630161701338</v>
      </c>
      <c r="F23" s="63">
        <f t="shared" ref="F23:F26" si="1">D23-E23</f>
        <v>32.716392560764689</v>
      </c>
      <c r="G23" s="55"/>
      <c r="H23" s="59"/>
      <c r="BD23" s="42" t="s">
        <v>20</v>
      </c>
    </row>
    <row r="24" spans="3:56">
      <c r="C24" s="54" t="s">
        <v>407</v>
      </c>
      <c r="D24" s="77">
        <f>VLOOKUP(D8,Dölj!AJ7:AN296,5,0)</f>
        <v>-135.86527970978202</v>
      </c>
      <c r="E24" s="77">
        <v>0</v>
      </c>
      <c r="F24" s="63">
        <f t="shared" si="1"/>
        <v>-135.86527970978202</v>
      </c>
      <c r="G24" s="60"/>
      <c r="H24" s="59"/>
    </row>
    <row r="25" spans="3:56">
      <c r="C25" s="78" t="s">
        <v>410</v>
      </c>
      <c r="D25" s="80">
        <f>D23+D24</f>
        <v>-125.39951731071866</v>
      </c>
      <c r="E25" s="80">
        <f>E23+E24</f>
        <v>-22.250630161701338</v>
      </c>
      <c r="F25" s="80">
        <f t="shared" si="1"/>
        <v>-103.14888714901733</v>
      </c>
      <c r="G25" s="79"/>
      <c r="H25" s="59"/>
    </row>
    <row r="26" spans="3:56">
      <c r="C26" s="76" t="s">
        <v>421</v>
      </c>
      <c r="D26" s="81">
        <f>VLOOKUP(D8,Dölj!R7:S296,2,0)*D25/1000000</f>
        <v>-1.4392102601751182</v>
      </c>
      <c r="E26" s="81">
        <f>VLOOKUP(D8,Dölj!R7:S296,2,0)*E23/1000000</f>
        <v>-0.25537048236584625</v>
      </c>
      <c r="F26" s="81">
        <f t="shared" si="1"/>
        <v>-1.183839777809272</v>
      </c>
      <c r="G26" s="60"/>
      <c r="H26" s="61"/>
      <c r="BD26" s="42" t="s">
        <v>21</v>
      </c>
    </row>
    <row r="27" spans="3:56">
      <c r="BD27" s="42" t="s">
        <v>22</v>
      </c>
    </row>
    <row r="28" spans="3:56">
      <c r="C28" s="92" t="s">
        <v>385</v>
      </c>
      <c r="D28" s="93">
        <f>D19+D23</f>
        <v>13256.001268056225</v>
      </c>
      <c r="E28" s="93">
        <f>E19+E23</f>
        <v>12757.075922484988</v>
      </c>
      <c r="F28" s="93">
        <f>F19+F23</f>
        <v>498.92534557123781</v>
      </c>
      <c r="G28" s="92"/>
      <c r="H28" s="92"/>
      <c r="BD28" s="42" t="s">
        <v>23</v>
      </c>
    </row>
    <row r="29" spans="3:56">
      <c r="C29" s="92" t="s">
        <v>422</v>
      </c>
      <c r="D29" s="93">
        <f>D20+D26</f>
        <v>150.57980073825212</v>
      </c>
      <c r="E29" s="93">
        <f>E20+E26</f>
        <v>146.41296051763416</v>
      </c>
      <c r="F29" s="94">
        <f>F20+F26</f>
        <v>4.1668402206179671</v>
      </c>
      <c r="G29" s="92"/>
      <c r="H29" s="92"/>
      <c r="BD29" s="42" t="s">
        <v>24</v>
      </c>
    </row>
    <row r="30" spans="3:56">
      <c r="BD30" s="42" t="s">
        <v>25</v>
      </c>
    </row>
    <row r="31" spans="3:56">
      <c r="BD31" s="42" t="s">
        <v>26</v>
      </c>
    </row>
    <row r="32" spans="3:56">
      <c r="BD32" s="42" t="s">
        <v>27</v>
      </c>
    </row>
    <row r="33" spans="56:56">
      <c r="BD33" s="42" t="s">
        <v>28</v>
      </c>
    </row>
    <row r="34" spans="56:56">
      <c r="BD34" s="42" t="s">
        <v>29</v>
      </c>
    </row>
    <row r="35" spans="56:56">
      <c r="BD35" s="42" t="s">
        <v>30</v>
      </c>
    </row>
    <row r="36" spans="56:56">
      <c r="BD36" s="42" t="s">
        <v>31</v>
      </c>
    </row>
    <row r="37" spans="56:56">
      <c r="BD37" s="42" t="s">
        <v>32</v>
      </c>
    </row>
    <row r="38" spans="56:56">
      <c r="BD38" s="42" t="s">
        <v>33</v>
      </c>
    </row>
    <row r="39" spans="56:56">
      <c r="BD39" s="42" t="s">
        <v>34</v>
      </c>
    </row>
    <row r="40" spans="56:56">
      <c r="BD40" s="42" t="s">
        <v>35</v>
      </c>
    </row>
    <row r="41" spans="56:56">
      <c r="BD41" s="42" t="s">
        <v>36</v>
      </c>
    </row>
    <row r="42" spans="56:56">
      <c r="BD42" s="42" t="s">
        <v>37</v>
      </c>
    </row>
    <row r="43" spans="56:56">
      <c r="BD43" s="42" t="s">
        <v>38</v>
      </c>
    </row>
    <row r="44" spans="56:56">
      <c r="BD44" s="42" t="s">
        <v>39</v>
      </c>
    </row>
    <row r="45" spans="56:56">
      <c r="BD45" s="42" t="s">
        <v>40</v>
      </c>
    </row>
    <row r="46" spans="56:56">
      <c r="BD46" s="42" t="s">
        <v>41</v>
      </c>
    </row>
    <row r="47" spans="56:56">
      <c r="BD47" s="42" t="s">
        <v>42</v>
      </c>
    </row>
    <row r="48" spans="56:56">
      <c r="BD48" s="42" t="s">
        <v>43</v>
      </c>
    </row>
    <row r="49" spans="56:56">
      <c r="BD49" s="42" t="s">
        <v>44</v>
      </c>
    </row>
    <row r="50" spans="56:56">
      <c r="BD50" s="42" t="s">
        <v>45</v>
      </c>
    </row>
    <row r="51" spans="56:56">
      <c r="BD51" s="42" t="s">
        <v>46</v>
      </c>
    </row>
    <row r="52" spans="56:56">
      <c r="BD52" s="42" t="s">
        <v>47</v>
      </c>
    </row>
    <row r="53" spans="56:56">
      <c r="BD53" s="42" t="s">
        <v>48</v>
      </c>
    </row>
    <row r="54" spans="56:56">
      <c r="BD54" s="42" t="s">
        <v>49</v>
      </c>
    </row>
    <row r="55" spans="56:56">
      <c r="BD55" s="42" t="s">
        <v>50</v>
      </c>
    </row>
    <row r="56" spans="56:56">
      <c r="BD56" s="42" t="s">
        <v>51</v>
      </c>
    </row>
    <row r="57" spans="56:56">
      <c r="BD57" s="42" t="s">
        <v>52</v>
      </c>
    </row>
    <row r="58" spans="56:56">
      <c r="BD58" s="42" t="s">
        <v>53</v>
      </c>
    </row>
    <row r="59" spans="56:56">
      <c r="BD59" s="42" t="s">
        <v>54</v>
      </c>
    </row>
    <row r="60" spans="56:56">
      <c r="BD60" s="42" t="s">
        <v>55</v>
      </c>
    </row>
    <row r="61" spans="56:56">
      <c r="BD61" s="42" t="s">
        <v>56</v>
      </c>
    </row>
    <row r="62" spans="56:56">
      <c r="BD62" s="42" t="s">
        <v>57</v>
      </c>
    </row>
    <row r="63" spans="56:56">
      <c r="BD63" s="42" t="s">
        <v>58</v>
      </c>
    </row>
    <row r="64" spans="56:56">
      <c r="BD64" s="42" t="s">
        <v>59</v>
      </c>
    </row>
    <row r="65" spans="56:56">
      <c r="BD65" s="42" t="s">
        <v>60</v>
      </c>
    </row>
    <row r="66" spans="56:56">
      <c r="BD66" s="42" t="s">
        <v>61</v>
      </c>
    </row>
    <row r="67" spans="56:56">
      <c r="BD67" s="42" t="s">
        <v>62</v>
      </c>
    </row>
    <row r="68" spans="56:56">
      <c r="BD68" s="42" t="s">
        <v>63</v>
      </c>
    </row>
    <row r="69" spans="56:56">
      <c r="BD69" s="42" t="s">
        <v>64</v>
      </c>
    </row>
    <row r="70" spans="56:56">
      <c r="BD70" s="42" t="s">
        <v>65</v>
      </c>
    </row>
    <row r="71" spans="56:56">
      <c r="BD71" s="42" t="s">
        <v>66</v>
      </c>
    </row>
    <row r="72" spans="56:56">
      <c r="BD72" s="42" t="s">
        <v>67</v>
      </c>
    </row>
    <row r="73" spans="56:56">
      <c r="BD73" s="42" t="s">
        <v>68</v>
      </c>
    </row>
    <row r="74" spans="56:56">
      <c r="BD74" s="42" t="s">
        <v>69</v>
      </c>
    </row>
    <row r="75" spans="56:56">
      <c r="BD75" s="42" t="s">
        <v>70</v>
      </c>
    </row>
    <row r="76" spans="56:56">
      <c r="BD76" s="42" t="s">
        <v>71</v>
      </c>
    </row>
    <row r="77" spans="56:56">
      <c r="BD77" s="42" t="s">
        <v>72</v>
      </c>
    </row>
    <row r="78" spans="56:56">
      <c r="BD78" s="42" t="s">
        <v>73</v>
      </c>
    </row>
    <row r="79" spans="56:56">
      <c r="BD79" s="42" t="s">
        <v>74</v>
      </c>
    </row>
    <row r="80" spans="56:56">
      <c r="BD80" s="42" t="s">
        <v>75</v>
      </c>
    </row>
    <row r="81" spans="56:56">
      <c r="BD81" s="42" t="s">
        <v>76</v>
      </c>
    </row>
    <row r="82" spans="56:56">
      <c r="BD82" s="42" t="s">
        <v>77</v>
      </c>
    </row>
    <row r="83" spans="56:56">
      <c r="BD83" s="42" t="s">
        <v>78</v>
      </c>
    </row>
    <row r="84" spans="56:56">
      <c r="BD84" s="42" t="s">
        <v>79</v>
      </c>
    </row>
    <row r="85" spans="56:56">
      <c r="BD85" s="42" t="s">
        <v>80</v>
      </c>
    </row>
    <row r="86" spans="56:56">
      <c r="BD86" s="42" t="s">
        <v>81</v>
      </c>
    </row>
    <row r="87" spans="56:56">
      <c r="BD87" s="42" t="s">
        <v>82</v>
      </c>
    </row>
    <row r="88" spans="56:56">
      <c r="BD88" s="42" t="s">
        <v>83</v>
      </c>
    </row>
    <row r="89" spans="56:56">
      <c r="BD89" s="42" t="s">
        <v>84</v>
      </c>
    </row>
    <row r="90" spans="56:56">
      <c r="BD90" s="42" t="s">
        <v>85</v>
      </c>
    </row>
    <row r="91" spans="56:56">
      <c r="BD91" s="42" t="s">
        <v>86</v>
      </c>
    </row>
    <row r="92" spans="56:56">
      <c r="BD92" s="42" t="s">
        <v>87</v>
      </c>
    </row>
    <row r="93" spans="56:56">
      <c r="BD93" s="42" t="s">
        <v>88</v>
      </c>
    </row>
    <row r="94" spans="56:56">
      <c r="BD94" s="42" t="s">
        <v>89</v>
      </c>
    </row>
    <row r="95" spans="56:56">
      <c r="BD95" s="42" t="s">
        <v>90</v>
      </c>
    </row>
    <row r="96" spans="56:56">
      <c r="BD96" s="42" t="s">
        <v>91</v>
      </c>
    </row>
    <row r="97" spans="56:56">
      <c r="BD97" s="42" t="s">
        <v>92</v>
      </c>
    </row>
    <row r="98" spans="56:56">
      <c r="BD98" s="42" t="s">
        <v>93</v>
      </c>
    </row>
    <row r="99" spans="56:56">
      <c r="BD99" s="42" t="s">
        <v>94</v>
      </c>
    </row>
    <row r="100" spans="56:56">
      <c r="BD100" s="42" t="s">
        <v>95</v>
      </c>
    </row>
    <row r="101" spans="56:56">
      <c r="BD101" s="42" t="s">
        <v>96</v>
      </c>
    </row>
    <row r="102" spans="56:56">
      <c r="BD102" s="42" t="s">
        <v>97</v>
      </c>
    </row>
    <row r="103" spans="56:56">
      <c r="BD103" s="42" t="s">
        <v>98</v>
      </c>
    </row>
    <row r="104" spans="56:56">
      <c r="BD104" s="42" t="s">
        <v>99</v>
      </c>
    </row>
    <row r="105" spans="56:56">
      <c r="BD105" s="42" t="s">
        <v>100</v>
      </c>
    </row>
    <row r="106" spans="56:56">
      <c r="BD106" s="42" t="s">
        <v>101</v>
      </c>
    </row>
    <row r="107" spans="56:56">
      <c r="BD107" s="42" t="s">
        <v>102</v>
      </c>
    </row>
    <row r="108" spans="56:56">
      <c r="BD108" s="42" t="s">
        <v>103</v>
      </c>
    </row>
    <row r="109" spans="56:56">
      <c r="BD109" s="42" t="s">
        <v>104</v>
      </c>
    </row>
    <row r="110" spans="56:56">
      <c r="BD110" s="42" t="s">
        <v>105</v>
      </c>
    </row>
    <row r="111" spans="56:56">
      <c r="BD111" s="42" t="s">
        <v>106</v>
      </c>
    </row>
    <row r="112" spans="56:56">
      <c r="BD112" s="42" t="s">
        <v>107</v>
      </c>
    </row>
    <row r="113" spans="56:56">
      <c r="BD113" s="42" t="s">
        <v>108</v>
      </c>
    </row>
    <row r="114" spans="56:56">
      <c r="BD114" s="42" t="s">
        <v>109</v>
      </c>
    </row>
    <row r="115" spans="56:56">
      <c r="BD115" s="42" t="s">
        <v>110</v>
      </c>
    </row>
    <row r="116" spans="56:56">
      <c r="BD116" s="42" t="s">
        <v>111</v>
      </c>
    </row>
    <row r="117" spans="56:56">
      <c r="BD117" s="42" t="s">
        <v>112</v>
      </c>
    </row>
    <row r="118" spans="56:56">
      <c r="BD118" s="42" t="s">
        <v>113</v>
      </c>
    </row>
    <row r="119" spans="56:56">
      <c r="BD119" s="42" t="s">
        <v>114</v>
      </c>
    </row>
    <row r="120" spans="56:56">
      <c r="BD120" s="42" t="s">
        <v>115</v>
      </c>
    </row>
    <row r="121" spans="56:56">
      <c r="BD121" s="42" t="s">
        <v>116</v>
      </c>
    </row>
    <row r="122" spans="56:56">
      <c r="BD122" s="42" t="s">
        <v>117</v>
      </c>
    </row>
    <row r="123" spans="56:56">
      <c r="BD123" s="42" t="s">
        <v>118</v>
      </c>
    </row>
    <row r="124" spans="56:56">
      <c r="BD124" s="42" t="s">
        <v>119</v>
      </c>
    </row>
    <row r="125" spans="56:56">
      <c r="BD125" s="42" t="s">
        <v>120</v>
      </c>
    </row>
    <row r="126" spans="56:56">
      <c r="BD126" s="42" t="s">
        <v>121</v>
      </c>
    </row>
    <row r="127" spans="56:56">
      <c r="BD127" s="42" t="s">
        <v>122</v>
      </c>
    </row>
    <row r="128" spans="56:56">
      <c r="BD128" s="42" t="s">
        <v>123</v>
      </c>
    </row>
    <row r="129" spans="56:56">
      <c r="BD129" s="42" t="s">
        <v>124</v>
      </c>
    </row>
    <row r="130" spans="56:56">
      <c r="BD130" s="42" t="s">
        <v>125</v>
      </c>
    </row>
    <row r="131" spans="56:56">
      <c r="BD131" s="42" t="s">
        <v>126</v>
      </c>
    </row>
    <row r="132" spans="56:56">
      <c r="BD132" s="42" t="s">
        <v>127</v>
      </c>
    </row>
    <row r="133" spans="56:56">
      <c r="BD133" s="42" t="s">
        <v>128</v>
      </c>
    </row>
    <row r="134" spans="56:56">
      <c r="BD134" s="42" t="s">
        <v>129</v>
      </c>
    </row>
    <row r="135" spans="56:56">
      <c r="BD135" s="42" t="s">
        <v>130</v>
      </c>
    </row>
    <row r="136" spans="56:56">
      <c r="BD136" s="42" t="s">
        <v>131</v>
      </c>
    </row>
    <row r="137" spans="56:56">
      <c r="BD137" s="42" t="s">
        <v>132</v>
      </c>
    </row>
    <row r="138" spans="56:56">
      <c r="BD138" s="42" t="s">
        <v>133</v>
      </c>
    </row>
    <row r="139" spans="56:56">
      <c r="BD139" s="42" t="s">
        <v>134</v>
      </c>
    </row>
    <row r="140" spans="56:56">
      <c r="BD140" s="42" t="s">
        <v>135</v>
      </c>
    </row>
    <row r="141" spans="56:56">
      <c r="BD141" s="42" t="s">
        <v>136</v>
      </c>
    </row>
    <row r="142" spans="56:56">
      <c r="BD142" s="42" t="s">
        <v>137</v>
      </c>
    </row>
    <row r="143" spans="56:56">
      <c r="BD143" s="42" t="s">
        <v>138</v>
      </c>
    </row>
    <row r="144" spans="56:56">
      <c r="BD144" s="42" t="s">
        <v>139</v>
      </c>
    </row>
    <row r="145" spans="56:56">
      <c r="BD145" s="42" t="s">
        <v>140</v>
      </c>
    </row>
    <row r="146" spans="56:56">
      <c r="BD146" s="42" t="s">
        <v>141</v>
      </c>
    </row>
    <row r="147" spans="56:56">
      <c r="BD147" s="42" t="s">
        <v>142</v>
      </c>
    </row>
    <row r="148" spans="56:56">
      <c r="BD148" s="42" t="s">
        <v>143</v>
      </c>
    </row>
    <row r="149" spans="56:56">
      <c r="BD149" s="42" t="s">
        <v>144</v>
      </c>
    </row>
    <row r="150" spans="56:56">
      <c r="BD150" s="42" t="s">
        <v>145</v>
      </c>
    </row>
    <row r="151" spans="56:56">
      <c r="BD151" s="42" t="s">
        <v>146</v>
      </c>
    </row>
    <row r="152" spans="56:56">
      <c r="BD152" s="42" t="s">
        <v>147</v>
      </c>
    </row>
    <row r="153" spans="56:56">
      <c r="BD153" s="42" t="s">
        <v>148</v>
      </c>
    </row>
    <row r="154" spans="56:56">
      <c r="BD154" s="42" t="s">
        <v>149</v>
      </c>
    </row>
    <row r="155" spans="56:56">
      <c r="BD155" s="42" t="s">
        <v>150</v>
      </c>
    </row>
    <row r="156" spans="56:56">
      <c r="BD156" s="42" t="s">
        <v>151</v>
      </c>
    </row>
    <row r="157" spans="56:56">
      <c r="BD157" s="42" t="s">
        <v>152</v>
      </c>
    </row>
    <row r="158" spans="56:56">
      <c r="BD158" s="42" t="s">
        <v>153</v>
      </c>
    </row>
    <row r="159" spans="56:56">
      <c r="BD159" s="42" t="s">
        <v>154</v>
      </c>
    </row>
    <row r="160" spans="56:56">
      <c r="BD160" s="42" t="s">
        <v>155</v>
      </c>
    </row>
    <row r="161" spans="56:56">
      <c r="BD161" s="42" t="s">
        <v>156</v>
      </c>
    </row>
    <row r="162" spans="56:56">
      <c r="BD162" s="42" t="s">
        <v>157</v>
      </c>
    </row>
    <row r="163" spans="56:56">
      <c r="BD163" s="42" t="s">
        <v>158</v>
      </c>
    </row>
    <row r="164" spans="56:56">
      <c r="BD164" s="42" t="s">
        <v>159</v>
      </c>
    </row>
    <row r="165" spans="56:56">
      <c r="BD165" s="42" t="s">
        <v>160</v>
      </c>
    </row>
    <row r="166" spans="56:56">
      <c r="BD166" s="42" t="s">
        <v>161</v>
      </c>
    </row>
    <row r="167" spans="56:56">
      <c r="BD167" s="42" t="s">
        <v>162</v>
      </c>
    </row>
    <row r="168" spans="56:56">
      <c r="BD168" s="42" t="s">
        <v>163</v>
      </c>
    </row>
    <row r="169" spans="56:56">
      <c r="BD169" s="42" t="s">
        <v>164</v>
      </c>
    </row>
    <row r="170" spans="56:56">
      <c r="BD170" s="42" t="s">
        <v>165</v>
      </c>
    </row>
    <row r="171" spans="56:56">
      <c r="BD171" s="42" t="s">
        <v>166</v>
      </c>
    </row>
    <row r="172" spans="56:56">
      <c r="BD172" s="42" t="s">
        <v>167</v>
      </c>
    </row>
    <row r="173" spans="56:56">
      <c r="BD173" s="42" t="s">
        <v>168</v>
      </c>
    </row>
    <row r="174" spans="56:56">
      <c r="BD174" s="42" t="s">
        <v>169</v>
      </c>
    </row>
    <row r="175" spans="56:56">
      <c r="BD175" s="42" t="s">
        <v>170</v>
      </c>
    </row>
    <row r="176" spans="56:56">
      <c r="BD176" s="42" t="s">
        <v>171</v>
      </c>
    </row>
    <row r="177" spans="56:56">
      <c r="BD177" s="42" t="s">
        <v>172</v>
      </c>
    </row>
    <row r="178" spans="56:56">
      <c r="BD178" s="42" t="s">
        <v>173</v>
      </c>
    </row>
    <row r="179" spans="56:56">
      <c r="BD179" s="42" t="s">
        <v>174</v>
      </c>
    </row>
    <row r="180" spans="56:56">
      <c r="BD180" s="42" t="s">
        <v>175</v>
      </c>
    </row>
    <row r="181" spans="56:56">
      <c r="BD181" s="42" t="s">
        <v>176</v>
      </c>
    </row>
    <row r="182" spans="56:56">
      <c r="BD182" s="42" t="s">
        <v>177</v>
      </c>
    </row>
    <row r="183" spans="56:56">
      <c r="BD183" s="42" t="s">
        <v>178</v>
      </c>
    </row>
    <row r="184" spans="56:56">
      <c r="BD184" s="42" t="s">
        <v>179</v>
      </c>
    </row>
    <row r="185" spans="56:56">
      <c r="BD185" s="42" t="s">
        <v>180</v>
      </c>
    </row>
    <row r="186" spans="56:56">
      <c r="BD186" s="42" t="s">
        <v>181</v>
      </c>
    </row>
    <row r="187" spans="56:56">
      <c r="BD187" s="42" t="s">
        <v>182</v>
      </c>
    </row>
    <row r="188" spans="56:56">
      <c r="BD188" s="42" t="s">
        <v>183</v>
      </c>
    </row>
    <row r="189" spans="56:56">
      <c r="BD189" s="42" t="s">
        <v>184</v>
      </c>
    </row>
    <row r="190" spans="56:56">
      <c r="BD190" s="42" t="s">
        <v>185</v>
      </c>
    </row>
    <row r="191" spans="56:56">
      <c r="BD191" s="42" t="s">
        <v>186</v>
      </c>
    </row>
    <row r="192" spans="56:56">
      <c r="BD192" s="42" t="s">
        <v>187</v>
      </c>
    </row>
    <row r="193" spans="56:56">
      <c r="BD193" s="42" t="s">
        <v>188</v>
      </c>
    </row>
    <row r="194" spans="56:56">
      <c r="BD194" s="42" t="s">
        <v>189</v>
      </c>
    </row>
    <row r="195" spans="56:56">
      <c r="BD195" s="42" t="s">
        <v>190</v>
      </c>
    </row>
    <row r="196" spans="56:56">
      <c r="BD196" s="42" t="s">
        <v>191</v>
      </c>
    </row>
    <row r="197" spans="56:56">
      <c r="BD197" s="42" t="s">
        <v>192</v>
      </c>
    </row>
    <row r="198" spans="56:56">
      <c r="BD198" s="42" t="s">
        <v>193</v>
      </c>
    </row>
    <row r="199" spans="56:56">
      <c r="BD199" s="42" t="s">
        <v>194</v>
      </c>
    </row>
    <row r="200" spans="56:56">
      <c r="BD200" s="42" t="s">
        <v>195</v>
      </c>
    </row>
    <row r="201" spans="56:56">
      <c r="BD201" s="42" t="s">
        <v>196</v>
      </c>
    </row>
    <row r="202" spans="56:56">
      <c r="BD202" s="42" t="s">
        <v>197</v>
      </c>
    </row>
    <row r="203" spans="56:56">
      <c r="BD203" s="42" t="s">
        <v>198</v>
      </c>
    </row>
    <row r="204" spans="56:56">
      <c r="BD204" s="42" t="s">
        <v>199</v>
      </c>
    </row>
    <row r="205" spans="56:56">
      <c r="BD205" s="42" t="s">
        <v>200</v>
      </c>
    </row>
    <row r="206" spans="56:56">
      <c r="BD206" s="42" t="s">
        <v>201</v>
      </c>
    </row>
    <row r="207" spans="56:56">
      <c r="BD207" s="42" t="s">
        <v>202</v>
      </c>
    </row>
    <row r="208" spans="56:56">
      <c r="BD208" s="42" t="s">
        <v>203</v>
      </c>
    </row>
    <row r="209" spans="56:56">
      <c r="BD209" s="42" t="s">
        <v>204</v>
      </c>
    </row>
    <row r="210" spans="56:56">
      <c r="BD210" s="42" t="s">
        <v>205</v>
      </c>
    </row>
    <row r="211" spans="56:56">
      <c r="BD211" s="42" t="s">
        <v>206</v>
      </c>
    </row>
    <row r="212" spans="56:56">
      <c r="BD212" s="42" t="s">
        <v>207</v>
      </c>
    </row>
    <row r="213" spans="56:56">
      <c r="BD213" s="42" t="s">
        <v>208</v>
      </c>
    </row>
    <row r="214" spans="56:56">
      <c r="BD214" s="42" t="s">
        <v>209</v>
      </c>
    </row>
    <row r="215" spans="56:56">
      <c r="BD215" s="42" t="s">
        <v>210</v>
      </c>
    </row>
    <row r="216" spans="56:56">
      <c r="BD216" s="42" t="s">
        <v>211</v>
      </c>
    </row>
    <row r="217" spans="56:56">
      <c r="BD217" s="42" t="s">
        <v>212</v>
      </c>
    </row>
    <row r="218" spans="56:56">
      <c r="BD218" s="42" t="s">
        <v>213</v>
      </c>
    </row>
    <row r="219" spans="56:56">
      <c r="BD219" s="42" t="s">
        <v>214</v>
      </c>
    </row>
    <row r="220" spans="56:56">
      <c r="BD220" s="42" t="s">
        <v>215</v>
      </c>
    </row>
    <row r="221" spans="56:56">
      <c r="BD221" s="42" t="s">
        <v>216</v>
      </c>
    </row>
    <row r="222" spans="56:56">
      <c r="BD222" s="42" t="s">
        <v>217</v>
      </c>
    </row>
    <row r="223" spans="56:56">
      <c r="BD223" s="42" t="s">
        <v>218</v>
      </c>
    </row>
    <row r="224" spans="56:56">
      <c r="BD224" s="42" t="s">
        <v>219</v>
      </c>
    </row>
    <row r="225" spans="56:56">
      <c r="BD225" s="42" t="s">
        <v>220</v>
      </c>
    </row>
    <row r="226" spans="56:56">
      <c r="BD226" s="42" t="s">
        <v>221</v>
      </c>
    </row>
    <row r="227" spans="56:56">
      <c r="BD227" s="42" t="s">
        <v>222</v>
      </c>
    </row>
    <row r="228" spans="56:56">
      <c r="BD228" s="42" t="s">
        <v>223</v>
      </c>
    </row>
    <row r="229" spans="56:56">
      <c r="BD229" s="42" t="s">
        <v>224</v>
      </c>
    </row>
    <row r="230" spans="56:56">
      <c r="BD230" s="42" t="s">
        <v>225</v>
      </c>
    </row>
    <row r="231" spans="56:56">
      <c r="BD231" s="42" t="s">
        <v>226</v>
      </c>
    </row>
    <row r="232" spans="56:56">
      <c r="BD232" s="42" t="s">
        <v>227</v>
      </c>
    </row>
    <row r="233" spans="56:56">
      <c r="BD233" s="42" t="s">
        <v>228</v>
      </c>
    </row>
    <row r="234" spans="56:56">
      <c r="BD234" s="42" t="s">
        <v>229</v>
      </c>
    </row>
    <row r="235" spans="56:56">
      <c r="BD235" s="42" t="s">
        <v>230</v>
      </c>
    </row>
    <row r="236" spans="56:56">
      <c r="BD236" s="42" t="s">
        <v>231</v>
      </c>
    </row>
    <row r="237" spans="56:56">
      <c r="BD237" s="42" t="s">
        <v>232</v>
      </c>
    </row>
    <row r="238" spans="56:56">
      <c r="BD238" s="42" t="s">
        <v>233</v>
      </c>
    </row>
    <row r="239" spans="56:56">
      <c r="BD239" s="42" t="s">
        <v>234</v>
      </c>
    </row>
    <row r="240" spans="56:56">
      <c r="BD240" s="42" t="s">
        <v>235</v>
      </c>
    </row>
    <row r="241" spans="56:56">
      <c r="BD241" s="42" t="s">
        <v>236</v>
      </c>
    </row>
    <row r="242" spans="56:56">
      <c r="BD242" s="42" t="s">
        <v>237</v>
      </c>
    </row>
    <row r="243" spans="56:56">
      <c r="BD243" s="42" t="s">
        <v>238</v>
      </c>
    </row>
    <row r="244" spans="56:56">
      <c r="BD244" s="42" t="s">
        <v>239</v>
      </c>
    </row>
    <row r="245" spans="56:56">
      <c r="BD245" s="42" t="s">
        <v>240</v>
      </c>
    </row>
    <row r="246" spans="56:56">
      <c r="BD246" s="42" t="s">
        <v>241</v>
      </c>
    </row>
    <row r="247" spans="56:56">
      <c r="BD247" s="42" t="s">
        <v>242</v>
      </c>
    </row>
    <row r="248" spans="56:56">
      <c r="BD248" s="42" t="s">
        <v>243</v>
      </c>
    </row>
    <row r="249" spans="56:56">
      <c r="BD249" s="42" t="s">
        <v>244</v>
      </c>
    </row>
    <row r="250" spans="56:56">
      <c r="BD250" s="42" t="s">
        <v>245</v>
      </c>
    </row>
    <row r="251" spans="56:56">
      <c r="BD251" s="42" t="s">
        <v>246</v>
      </c>
    </row>
    <row r="252" spans="56:56">
      <c r="BD252" s="42" t="s">
        <v>247</v>
      </c>
    </row>
    <row r="253" spans="56:56">
      <c r="BD253" s="42" t="s">
        <v>248</v>
      </c>
    </row>
    <row r="254" spans="56:56">
      <c r="BD254" s="42" t="s">
        <v>249</v>
      </c>
    </row>
    <row r="255" spans="56:56">
      <c r="BD255" s="42" t="s">
        <v>250</v>
      </c>
    </row>
    <row r="256" spans="56:56">
      <c r="BD256" s="42" t="s">
        <v>251</v>
      </c>
    </row>
    <row r="257" spans="56:56">
      <c r="BD257" s="42" t="s">
        <v>252</v>
      </c>
    </row>
    <row r="258" spans="56:56">
      <c r="BD258" s="42" t="s">
        <v>253</v>
      </c>
    </row>
    <row r="259" spans="56:56">
      <c r="BD259" s="42" t="s">
        <v>254</v>
      </c>
    </row>
    <row r="260" spans="56:56">
      <c r="BD260" s="42" t="s">
        <v>255</v>
      </c>
    </row>
    <row r="261" spans="56:56">
      <c r="BD261" s="42" t="s">
        <v>256</v>
      </c>
    </row>
    <row r="262" spans="56:56">
      <c r="BD262" s="42" t="s">
        <v>257</v>
      </c>
    </row>
    <row r="263" spans="56:56">
      <c r="BD263" s="42" t="s">
        <v>258</v>
      </c>
    </row>
    <row r="264" spans="56:56">
      <c r="BD264" s="42" t="s">
        <v>259</v>
      </c>
    </row>
    <row r="265" spans="56:56">
      <c r="BD265" s="42" t="s">
        <v>260</v>
      </c>
    </row>
    <row r="266" spans="56:56">
      <c r="BD266" s="42" t="s">
        <v>261</v>
      </c>
    </row>
    <row r="267" spans="56:56">
      <c r="BD267" s="42" t="s">
        <v>262</v>
      </c>
    </row>
    <row r="268" spans="56:56">
      <c r="BD268" s="42" t="s">
        <v>263</v>
      </c>
    </row>
    <row r="269" spans="56:56">
      <c r="BD269" s="42" t="s">
        <v>264</v>
      </c>
    </row>
    <row r="270" spans="56:56">
      <c r="BD270" s="42" t="s">
        <v>265</v>
      </c>
    </row>
    <row r="271" spans="56:56">
      <c r="BD271" s="42" t="s">
        <v>266</v>
      </c>
    </row>
    <row r="272" spans="56:56">
      <c r="BD272" s="42" t="s">
        <v>267</v>
      </c>
    </row>
    <row r="273" spans="56:56">
      <c r="BD273" s="42" t="s">
        <v>268</v>
      </c>
    </row>
    <row r="274" spans="56:56">
      <c r="BD274" s="42" t="s">
        <v>269</v>
      </c>
    </row>
    <row r="275" spans="56:56">
      <c r="BD275" s="42" t="s">
        <v>270</v>
      </c>
    </row>
    <row r="276" spans="56:56">
      <c r="BD276" s="42" t="s">
        <v>271</v>
      </c>
    </row>
    <row r="277" spans="56:56">
      <c r="BD277" s="42" t="s">
        <v>272</v>
      </c>
    </row>
    <row r="278" spans="56:56">
      <c r="BD278" s="42" t="s">
        <v>273</v>
      </c>
    </row>
    <row r="279" spans="56:56">
      <c r="BD279" s="42" t="s">
        <v>274</v>
      </c>
    </row>
    <row r="280" spans="56:56">
      <c r="BD280" s="42" t="s">
        <v>275</v>
      </c>
    </row>
    <row r="281" spans="56:56">
      <c r="BD281" s="42" t="s">
        <v>276</v>
      </c>
    </row>
    <row r="282" spans="56:56">
      <c r="BD282" s="42" t="s">
        <v>277</v>
      </c>
    </row>
    <row r="283" spans="56:56">
      <c r="BD283" s="42" t="s">
        <v>278</v>
      </c>
    </row>
    <row r="284" spans="56:56">
      <c r="BD284" s="42" t="s">
        <v>279</v>
      </c>
    </row>
    <row r="285" spans="56:56">
      <c r="BD285" s="42" t="s">
        <v>280</v>
      </c>
    </row>
    <row r="286" spans="56:56">
      <c r="BD286" s="42" t="s">
        <v>281</v>
      </c>
    </row>
    <row r="287" spans="56:56">
      <c r="BD287" s="42" t="s">
        <v>282</v>
      </c>
    </row>
    <row r="288" spans="56:56">
      <c r="BD288" s="42" t="s">
        <v>283</v>
      </c>
    </row>
    <row r="289" spans="56:56">
      <c r="BD289" s="42" t="s">
        <v>284</v>
      </c>
    </row>
    <row r="290" spans="56:56">
      <c r="BD290" s="42" t="s">
        <v>285</v>
      </c>
    </row>
    <row r="291" spans="56:56">
      <c r="BD291" s="42" t="s">
        <v>286</v>
      </c>
    </row>
    <row r="292" spans="56:56">
      <c r="BD292" s="42" t="s">
        <v>287</v>
      </c>
    </row>
    <row r="293" spans="56:56">
      <c r="BD293" s="42" t="s">
        <v>288</v>
      </c>
    </row>
    <row r="294" spans="56:56">
      <c r="BD294" s="42" t="s">
        <v>289</v>
      </c>
    </row>
    <row r="295" spans="56:56">
      <c r="BD295" s="42" t="s">
        <v>290</v>
      </c>
    </row>
    <row r="296" spans="56:56">
      <c r="BD296" s="42" t="s">
        <v>291</v>
      </c>
    </row>
  </sheetData>
  <sortState xmlns:xlrd2="http://schemas.microsoft.com/office/spreadsheetml/2017/richdata2" ref="BD5:BD296">
    <sortCondition ref="BD5:BD296"/>
  </sortState>
  <dataValidations count="1">
    <dataValidation type="list" allowBlank="1" showInputMessage="1" showErrorMessage="1" sqref="C5" xr:uid="{0398ABD9-EA68-4B04-9336-91B1815864EA}">
      <formula1>$BD$5:$BD$295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8F1BA-B4A7-4368-9C57-A9F7BF6CA3F8}">
  <dimension ref="B1:AO296"/>
  <sheetViews>
    <sheetView workbookViewId="0">
      <selection activeCell="A3" sqref="A1:XFD1048576"/>
    </sheetView>
  </sheetViews>
  <sheetFormatPr defaultRowHeight="14.5"/>
  <cols>
    <col min="14" max="14" width="10.81640625" bestFit="1" customWidth="1"/>
  </cols>
  <sheetData>
    <row r="1" spans="2:41">
      <c r="D1" s="17" t="s">
        <v>304</v>
      </c>
      <c r="E1" s="17" t="s">
        <v>305</v>
      </c>
      <c r="F1" s="17" t="s">
        <v>306</v>
      </c>
      <c r="G1" s="17" t="s">
        <v>307</v>
      </c>
      <c r="H1" s="17" t="s">
        <v>308</v>
      </c>
      <c r="I1" s="17" t="s">
        <v>309</v>
      </c>
      <c r="J1" s="17" t="s">
        <v>309</v>
      </c>
      <c r="K1" s="17" t="s">
        <v>310</v>
      </c>
      <c r="L1" s="17"/>
      <c r="M1" s="115" t="s">
        <v>416</v>
      </c>
      <c r="N1" s="115"/>
      <c r="AE1" s="26" t="s">
        <v>328</v>
      </c>
      <c r="AF1" s="27" t="s">
        <v>329</v>
      </c>
    </row>
    <row r="2" spans="2:41">
      <c r="D2" s="18" t="s">
        <v>311</v>
      </c>
      <c r="E2" s="18" t="s">
        <v>311</v>
      </c>
      <c r="F2" s="18" t="s">
        <v>312</v>
      </c>
      <c r="G2" s="18" t="s">
        <v>313</v>
      </c>
      <c r="H2" s="18" t="s">
        <v>314</v>
      </c>
      <c r="I2" s="18" t="s">
        <v>315</v>
      </c>
      <c r="J2" s="18" t="s">
        <v>316</v>
      </c>
      <c r="K2" s="19" t="s">
        <v>317</v>
      </c>
      <c r="L2" s="19"/>
      <c r="M2" s="19" t="s">
        <v>318</v>
      </c>
      <c r="N2" s="19" t="s">
        <v>319</v>
      </c>
      <c r="AE2" s="27" t="s">
        <v>330</v>
      </c>
      <c r="AF2" s="27" t="s">
        <v>331</v>
      </c>
    </row>
    <row r="3" spans="2:41">
      <c r="D3" s="19" t="s">
        <v>317</v>
      </c>
      <c r="E3" s="19" t="s">
        <v>317</v>
      </c>
      <c r="F3" s="19" t="s">
        <v>320</v>
      </c>
      <c r="G3" s="19" t="s">
        <v>321</v>
      </c>
      <c r="H3" s="20" t="s">
        <v>322</v>
      </c>
      <c r="I3" s="19" t="s">
        <v>323</v>
      </c>
      <c r="J3" s="19" t="s">
        <v>323</v>
      </c>
      <c r="K3" s="19" t="s">
        <v>324</v>
      </c>
      <c r="L3" s="19"/>
      <c r="M3" s="19"/>
      <c r="N3" s="19"/>
      <c r="AE3" s="28" t="s">
        <v>321</v>
      </c>
      <c r="AF3" s="27" t="s">
        <v>332</v>
      </c>
    </row>
    <row r="4" spans="2:41">
      <c r="B4" t="s">
        <v>303</v>
      </c>
      <c r="D4" s="19" t="s">
        <v>325</v>
      </c>
      <c r="E4" s="19" t="s">
        <v>325</v>
      </c>
      <c r="F4" s="19" t="s">
        <v>323</v>
      </c>
      <c r="G4" s="19" t="s">
        <v>326</v>
      </c>
      <c r="H4" s="19" t="s">
        <v>323</v>
      </c>
      <c r="I4" s="19"/>
      <c r="J4" s="19"/>
      <c r="K4" s="19" t="s">
        <v>325</v>
      </c>
      <c r="L4" s="19"/>
      <c r="M4" s="19"/>
      <c r="N4" s="19"/>
      <c r="AF4" s="27" t="s">
        <v>333</v>
      </c>
      <c r="AG4" t="s">
        <v>335</v>
      </c>
    </row>
    <row r="5" spans="2:41">
      <c r="D5" s="19" t="s">
        <v>323</v>
      </c>
      <c r="E5" s="19" t="s">
        <v>323</v>
      </c>
      <c r="F5" s="19"/>
      <c r="G5" s="19"/>
      <c r="H5" s="19"/>
      <c r="I5" s="19"/>
      <c r="J5" s="19"/>
      <c r="K5" s="19" t="s">
        <v>323</v>
      </c>
      <c r="L5" s="19"/>
      <c r="M5" s="21"/>
      <c r="N5" s="21"/>
      <c r="AE5" s="28"/>
      <c r="AF5" s="28" t="s">
        <v>334</v>
      </c>
    </row>
    <row r="6" spans="2:41">
      <c r="B6" t="s">
        <v>417</v>
      </c>
      <c r="C6">
        <v>10557682</v>
      </c>
      <c r="D6">
        <v>0</v>
      </c>
      <c r="E6">
        <v>0</v>
      </c>
      <c r="F6">
        <v>0</v>
      </c>
      <c r="G6">
        <v>0</v>
      </c>
      <c r="H6">
        <v>0</v>
      </c>
      <c r="I6">
        <v>0</v>
      </c>
      <c r="J6">
        <v>0</v>
      </c>
      <c r="K6">
        <v>0</v>
      </c>
      <c r="L6">
        <v>0</v>
      </c>
      <c r="M6">
        <v>0</v>
      </c>
      <c r="N6">
        <v>119175956000.00002</v>
      </c>
      <c r="AE6" s="29">
        <v>54</v>
      </c>
      <c r="AF6" s="29">
        <v>55</v>
      </c>
      <c r="AN6" t="s">
        <v>411</v>
      </c>
      <c r="AO6" t="s">
        <v>412</v>
      </c>
    </row>
    <row r="7" spans="2:41">
      <c r="B7" t="s">
        <v>22</v>
      </c>
      <c r="C7">
        <v>95514</v>
      </c>
      <c r="D7">
        <v>14654</v>
      </c>
      <c r="E7">
        <v>2951</v>
      </c>
      <c r="F7">
        <v>0</v>
      </c>
      <c r="G7">
        <v>0</v>
      </c>
      <c r="H7">
        <v>0</v>
      </c>
      <c r="I7">
        <v>786.92653867081162</v>
      </c>
      <c r="J7">
        <v>0</v>
      </c>
      <c r="K7">
        <v>1718.5355056571632</v>
      </c>
      <c r="L7">
        <v>0</v>
      </c>
      <c r="M7">
        <v>20110.462044327975</v>
      </c>
      <c r="N7">
        <v>1920830671.7019422</v>
      </c>
      <c r="R7" t="s">
        <v>22</v>
      </c>
      <c r="S7">
        <v>95514</v>
      </c>
      <c r="T7">
        <v>14047</v>
      </c>
      <c r="U7">
        <v>3374</v>
      </c>
      <c r="V7">
        <v>0</v>
      </c>
      <c r="W7">
        <v>0</v>
      </c>
      <c r="X7">
        <v>3055.3265526466889</v>
      </c>
      <c r="Y7">
        <v>0</v>
      </c>
      <c r="Z7">
        <v>20476.326552646689</v>
      </c>
      <c r="AA7">
        <v>1955775854</v>
      </c>
      <c r="AB7">
        <v>1341685158</v>
      </c>
      <c r="AC7">
        <v>0</v>
      </c>
      <c r="AD7">
        <v>322264236</v>
      </c>
      <c r="AE7" s="30">
        <v>0</v>
      </c>
      <c r="AF7" s="30">
        <v>0</v>
      </c>
      <c r="AG7" s="34">
        <v>3374</v>
      </c>
      <c r="AJ7" t="s">
        <v>22</v>
      </c>
      <c r="AK7">
        <v>822.43002922817323</v>
      </c>
      <c r="AL7">
        <v>431.75208279093931</v>
      </c>
      <c r="AM7">
        <v>686.13472029021796</v>
      </c>
      <c r="AN7">
        <v>-135.86527970978202</v>
      </c>
      <c r="AO7">
        <v>390.67794643723391</v>
      </c>
    </row>
    <row r="8" spans="2:41">
      <c r="B8" t="s">
        <v>29</v>
      </c>
      <c r="C8">
        <v>32513</v>
      </c>
      <c r="D8">
        <v>-35690</v>
      </c>
      <c r="E8">
        <v>5158</v>
      </c>
      <c r="F8">
        <v>0</v>
      </c>
      <c r="G8">
        <v>0</v>
      </c>
      <c r="H8">
        <v>387.47887623266411</v>
      </c>
      <c r="I8">
        <v>1820.9265386708116</v>
      </c>
      <c r="J8">
        <v>202.30126129343307</v>
      </c>
      <c r="K8">
        <v>1718.5355056571632</v>
      </c>
      <c r="L8">
        <v>0</v>
      </c>
      <c r="M8">
        <v>-26402.757818145928</v>
      </c>
      <c r="N8">
        <v>-858432864.94137859</v>
      </c>
      <c r="R8" t="s">
        <v>29</v>
      </c>
      <c r="S8">
        <v>32513</v>
      </c>
      <c r="T8">
        <v>-35879</v>
      </c>
      <c r="U8">
        <v>6584</v>
      </c>
      <c r="V8">
        <v>0</v>
      </c>
      <c r="W8">
        <v>0</v>
      </c>
      <c r="X8">
        <v>3055.3265526466889</v>
      </c>
      <c r="Y8">
        <v>0</v>
      </c>
      <c r="Z8">
        <v>-26239.673447353311</v>
      </c>
      <c r="AA8">
        <v>-853130503</v>
      </c>
      <c r="AB8">
        <v>0</v>
      </c>
      <c r="AC8">
        <v>-1166533927</v>
      </c>
      <c r="AD8">
        <v>214065592</v>
      </c>
      <c r="AE8" s="30">
        <v>0</v>
      </c>
      <c r="AF8" s="30">
        <v>0</v>
      </c>
      <c r="AG8" s="34">
        <v>6584</v>
      </c>
      <c r="AJ8" t="s">
        <v>29</v>
      </c>
      <c r="AK8">
        <v>-786.62154320533773</v>
      </c>
      <c r="AL8">
        <v>-686.49436048771986</v>
      </c>
      <c r="AM8">
        <v>-922.86527970978204</v>
      </c>
      <c r="AN8">
        <v>-135.86527970978202</v>
      </c>
      <c r="AO8">
        <v>-100.12718271761787</v>
      </c>
    </row>
    <row r="9" spans="2:41">
      <c r="B9" t="s">
        <v>33</v>
      </c>
      <c r="C9">
        <v>28866</v>
      </c>
      <c r="D9">
        <v>-5248</v>
      </c>
      <c r="E9">
        <v>3738</v>
      </c>
      <c r="F9">
        <v>0</v>
      </c>
      <c r="G9">
        <v>0</v>
      </c>
      <c r="H9">
        <v>0</v>
      </c>
      <c r="I9">
        <v>1634.9265386708116</v>
      </c>
      <c r="J9">
        <v>215.30126129343307</v>
      </c>
      <c r="K9">
        <v>1718.5355056571632</v>
      </c>
      <c r="L9">
        <v>0</v>
      </c>
      <c r="M9">
        <v>2058.7633056214081</v>
      </c>
      <c r="N9">
        <v>59428261.580067568</v>
      </c>
      <c r="R9" t="s">
        <v>33</v>
      </c>
      <c r="S9">
        <v>28866</v>
      </c>
      <c r="T9">
        <v>-5668</v>
      </c>
      <c r="U9">
        <v>4822</v>
      </c>
      <c r="V9">
        <v>0</v>
      </c>
      <c r="W9">
        <v>0</v>
      </c>
      <c r="X9">
        <v>3055.3265526466889</v>
      </c>
      <c r="Y9">
        <v>0</v>
      </c>
      <c r="Z9">
        <v>2209.3265526466889</v>
      </c>
      <c r="AA9">
        <v>63774420</v>
      </c>
      <c r="AB9">
        <v>0</v>
      </c>
      <c r="AC9">
        <v>-163612488</v>
      </c>
      <c r="AD9">
        <v>139191852</v>
      </c>
      <c r="AE9" s="30">
        <v>0</v>
      </c>
      <c r="AF9" s="30">
        <v>0</v>
      </c>
      <c r="AG9" s="34">
        <v>4822</v>
      </c>
      <c r="AJ9" t="s">
        <v>33</v>
      </c>
      <c r="AK9">
        <v>121.42254221670464</v>
      </c>
      <c r="AL9">
        <v>768.29770639735852</v>
      </c>
      <c r="AM9">
        <v>523.99999999999989</v>
      </c>
      <c r="AN9">
        <v>402.99999999999989</v>
      </c>
      <c r="AO9">
        <v>-646.87516418065388</v>
      </c>
    </row>
    <row r="10" spans="2:41">
      <c r="B10" t="s">
        <v>67</v>
      </c>
      <c r="C10">
        <v>99531</v>
      </c>
      <c r="D10">
        <v>11447</v>
      </c>
      <c r="E10">
        <v>621</v>
      </c>
      <c r="F10">
        <v>702</v>
      </c>
      <c r="G10">
        <v>0</v>
      </c>
      <c r="H10">
        <v>0</v>
      </c>
      <c r="I10">
        <v>1250.9265386708116</v>
      </c>
      <c r="J10">
        <v>0</v>
      </c>
      <c r="K10">
        <v>1718.5355056571632</v>
      </c>
      <c r="L10">
        <v>0</v>
      </c>
      <c r="M10">
        <v>15739.462044327975</v>
      </c>
      <c r="N10">
        <v>1566564396.7340076</v>
      </c>
      <c r="R10" t="s">
        <v>67</v>
      </c>
      <c r="S10">
        <v>99531</v>
      </c>
      <c r="T10">
        <v>10860</v>
      </c>
      <c r="U10">
        <v>2190</v>
      </c>
      <c r="V10">
        <v>0</v>
      </c>
      <c r="W10">
        <v>0</v>
      </c>
      <c r="X10">
        <v>3055.3265526466889</v>
      </c>
      <c r="Y10">
        <v>0</v>
      </c>
      <c r="Z10">
        <v>16105.326552646689</v>
      </c>
      <c r="AA10">
        <v>1602979257</v>
      </c>
      <c r="AB10">
        <v>1080906660</v>
      </c>
      <c r="AC10">
        <v>0</v>
      </c>
      <c r="AD10">
        <v>217972890</v>
      </c>
      <c r="AE10" s="30">
        <v>0</v>
      </c>
      <c r="AF10" s="30">
        <v>0</v>
      </c>
      <c r="AG10" s="34">
        <v>1610.7238004565788</v>
      </c>
      <c r="AJ10" t="s">
        <v>67</v>
      </c>
      <c r="AK10">
        <v>-848.76124819176039</v>
      </c>
      <c r="AL10">
        <v>-1166.4725058713821</v>
      </c>
      <c r="AM10">
        <v>-984.86527970978204</v>
      </c>
      <c r="AN10">
        <v>-135.86527970978202</v>
      </c>
      <c r="AO10">
        <v>317.71125767962167</v>
      </c>
    </row>
    <row r="11" spans="2:41">
      <c r="B11" t="s">
        <v>75</v>
      </c>
      <c r="C11">
        <v>114118</v>
      </c>
      <c r="D11">
        <v>5245</v>
      </c>
      <c r="E11">
        <v>1364</v>
      </c>
      <c r="F11">
        <v>0</v>
      </c>
      <c r="G11">
        <v>0</v>
      </c>
      <c r="H11">
        <v>0</v>
      </c>
      <c r="I11">
        <v>1161.9265386708116</v>
      </c>
      <c r="J11">
        <v>19.301261293433072</v>
      </c>
      <c r="K11">
        <v>1718.5355056571632</v>
      </c>
      <c r="L11">
        <v>0</v>
      </c>
      <c r="M11">
        <v>9508.7633056214072</v>
      </c>
      <c r="N11">
        <v>1085121050.9109037</v>
      </c>
      <c r="R11" t="s">
        <v>75</v>
      </c>
      <c r="S11">
        <v>114118</v>
      </c>
      <c r="T11">
        <v>4697</v>
      </c>
      <c r="U11">
        <v>2103</v>
      </c>
      <c r="V11">
        <v>0</v>
      </c>
      <c r="W11">
        <v>0</v>
      </c>
      <c r="X11">
        <v>3055.3265526466889</v>
      </c>
      <c r="Y11">
        <v>0</v>
      </c>
      <c r="Z11">
        <v>9855.3265526466894</v>
      </c>
      <c r="AA11">
        <v>1124670156</v>
      </c>
      <c r="AB11">
        <v>536012246</v>
      </c>
      <c r="AC11">
        <v>0</v>
      </c>
      <c r="AD11">
        <v>239990154</v>
      </c>
      <c r="AE11" s="30">
        <v>0</v>
      </c>
      <c r="AF11" s="30">
        <v>0</v>
      </c>
      <c r="AG11" s="34">
        <v>2103</v>
      </c>
      <c r="AJ11" t="s">
        <v>75</v>
      </c>
      <c r="AK11">
        <v>-1323.3635543021546</v>
      </c>
      <c r="AL11">
        <v>-1405.2525833788386</v>
      </c>
      <c r="AM11">
        <v>-1458.865279709782</v>
      </c>
      <c r="AN11">
        <v>-135.86527970978202</v>
      </c>
      <c r="AO11">
        <v>81.889029076683983</v>
      </c>
    </row>
    <row r="12" spans="2:41">
      <c r="B12" t="s">
        <v>90</v>
      </c>
      <c r="C12">
        <v>86143</v>
      </c>
      <c r="D12">
        <v>7957</v>
      </c>
      <c r="E12">
        <v>479</v>
      </c>
      <c r="F12">
        <v>241</v>
      </c>
      <c r="G12">
        <v>0</v>
      </c>
      <c r="H12">
        <v>0</v>
      </c>
      <c r="I12">
        <v>1132.9265386708116</v>
      </c>
      <c r="J12">
        <v>0</v>
      </c>
      <c r="K12">
        <v>1718.5355056571632</v>
      </c>
      <c r="L12">
        <v>0</v>
      </c>
      <c r="M12">
        <v>11528.462044327975</v>
      </c>
      <c r="N12">
        <v>993096305.88454473</v>
      </c>
      <c r="R12" t="s">
        <v>90</v>
      </c>
      <c r="S12">
        <v>86143</v>
      </c>
      <c r="T12">
        <v>7392</v>
      </c>
      <c r="U12">
        <v>1447</v>
      </c>
      <c r="V12">
        <v>0</v>
      </c>
      <c r="W12">
        <v>0</v>
      </c>
      <c r="X12">
        <v>3055.3265526466889</v>
      </c>
      <c r="Y12">
        <v>0</v>
      </c>
      <c r="Z12">
        <v>11894.326552646689</v>
      </c>
      <c r="AA12">
        <v>1024612972</v>
      </c>
      <c r="AB12">
        <v>636769056</v>
      </c>
      <c r="AC12">
        <v>0</v>
      </c>
      <c r="AD12">
        <v>124648921</v>
      </c>
      <c r="AE12" s="30">
        <v>0</v>
      </c>
      <c r="AF12" s="30">
        <v>0</v>
      </c>
      <c r="AG12" s="34">
        <v>1330.1194359934473</v>
      </c>
      <c r="AJ12" t="s">
        <v>90</v>
      </c>
      <c r="AK12">
        <v>-479.83896909878149</v>
      </c>
      <c r="AL12">
        <v>-767.9878740250233</v>
      </c>
      <c r="AM12">
        <v>-615.86527970978204</v>
      </c>
      <c r="AN12">
        <v>-135.86527970978202</v>
      </c>
      <c r="AO12">
        <v>288.14890492624181</v>
      </c>
    </row>
    <row r="13" spans="2:41">
      <c r="B13" t="s">
        <v>122</v>
      </c>
      <c r="C13">
        <v>48407</v>
      </c>
      <c r="D13">
        <v>-20631</v>
      </c>
      <c r="E13">
        <v>3205</v>
      </c>
      <c r="F13">
        <v>0</v>
      </c>
      <c r="G13">
        <v>0</v>
      </c>
      <c r="H13">
        <v>0</v>
      </c>
      <c r="I13">
        <v>1607.9265386708116</v>
      </c>
      <c r="J13">
        <v>0</v>
      </c>
      <c r="K13">
        <v>1718.5355056571632</v>
      </c>
      <c r="L13">
        <v>0</v>
      </c>
      <c r="M13">
        <v>-14099.537955672025</v>
      </c>
      <c r="N13">
        <v>-682516333.8202157</v>
      </c>
      <c r="R13" t="s">
        <v>122</v>
      </c>
      <c r="S13">
        <v>48407</v>
      </c>
      <c r="T13">
        <v>-20934</v>
      </c>
      <c r="U13">
        <v>4145</v>
      </c>
      <c r="V13">
        <v>0</v>
      </c>
      <c r="W13">
        <v>0</v>
      </c>
      <c r="X13">
        <v>3055.3265526466889</v>
      </c>
      <c r="Y13">
        <v>0</v>
      </c>
      <c r="Z13">
        <v>-13733.673447353311</v>
      </c>
      <c r="AA13">
        <v>-664805931</v>
      </c>
      <c r="AB13">
        <v>0</v>
      </c>
      <c r="AC13">
        <v>-1013352138</v>
      </c>
      <c r="AD13">
        <v>200647015</v>
      </c>
      <c r="AE13" s="30">
        <v>0</v>
      </c>
      <c r="AF13" s="30">
        <v>0</v>
      </c>
      <c r="AG13" s="34">
        <v>4145</v>
      </c>
      <c r="AJ13" t="s">
        <v>122</v>
      </c>
      <c r="AK13">
        <v>-1.2445455959941683</v>
      </c>
      <c r="AL13">
        <v>-572.87805173120796</v>
      </c>
      <c r="AM13">
        <v>-136.86527970978202</v>
      </c>
      <c r="AN13">
        <v>-135.86527970978202</v>
      </c>
      <c r="AO13">
        <v>571.63350613521379</v>
      </c>
    </row>
    <row r="14" spans="2:41">
      <c r="B14" t="s">
        <v>152</v>
      </c>
      <c r="C14">
        <v>110529</v>
      </c>
      <c r="D14">
        <v>-8206</v>
      </c>
      <c r="E14">
        <v>1453</v>
      </c>
      <c r="F14">
        <v>97</v>
      </c>
      <c r="G14">
        <v>0</v>
      </c>
      <c r="H14">
        <v>0</v>
      </c>
      <c r="I14">
        <v>1764.9265386708116</v>
      </c>
      <c r="J14">
        <v>196.30126129343307</v>
      </c>
      <c r="K14">
        <v>1718.5355056571632</v>
      </c>
      <c r="L14">
        <v>0</v>
      </c>
      <c r="M14">
        <v>-2976.2366943785919</v>
      </c>
      <c r="N14">
        <v>-328960465.59297138</v>
      </c>
      <c r="R14" t="s">
        <v>152</v>
      </c>
      <c r="S14">
        <v>110529</v>
      </c>
      <c r="T14">
        <v>-8604</v>
      </c>
      <c r="U14">
        <v>2742</v>
      </c>
      <c r="V14">
        <v>0</v>
      </c>
      <c r="W14">
        <v>0</v>
      </c>
      <c r="X14">
        <v>3055.3265526466889</v>
      </c>
      <c r="Y14">
        <v>0</v>
      </c>
      <c r="Z14">
        <v>-2806.6734473533111</v>
      </c>
      <c r="AA14">
        <v>-310218809</v>
      </c>
      <c r="AB14">
        <v>0</v>
      </c>
      <c r="AC14">
        <v>-950991516</v>
      </c>
      <c r="AD14">
        <v>303070518</v>
      </c>
      <c r="AE14" s="30">
        <v>0</v>
      </c>
      <c r="AF14" s="30">
        <v>0</v>
      </c>
      <c r="AG14" s="34">
        <v>2742</v>
      </c>
      <c r="AJ14" t="s">
        <v>152</v>
      </c>
      <c r="AK14">
        <v>-1458.6985296351286</v>
      </c>
      <c r="AL14">
        <v>-1363.7610451777964</v>
      </c>
      <c r="AM14">
        <v>-1594.865279709782</v>
      </c>
      <c r="AN14">
        <v>-135.86527970978202</v>
      </c>
      <c r="AO14">
        <v>-94.937484457332175</v>
      </c>
    </row>
    <row r="15" spans="2:41">
      <c r="B15" t="s">
        <v>158</v>
      </c>
      <c r="C15">
        <v>65851</v>
      </c>
      <c r="D15">
        <v>12371</v>
      </c>
      <c r="E15">
        <v>2250</v>
      </c>
      <c r="F15">
        <v>0</v>
      </c>
      <c r="G15">
        <v>0</v>
      </c>
      <c r="H15">
        <v>0</v>
      </c>
      <c r="I15">
        <v>0</v>
      </c>
      <c r="J15">
        <v>0</v>
      </c>
      <c r="K15">
        <v>1718.5355056571632</v>
      </c>
      <c r="L15">
        <v>0</v>
      </c>
      <c r="M15">
        <v>16339.535505657163</v>
      </c>
      <c r="N15">
        <v>1075974752.5830297</v>
      </c>
      <c r="R15" t="s">
        <v>158</v>
      </c>
      <c r="S15">
        <v>65851</v>
      </c>
      <c r="T15">
        <v>11778</v>
      </c>
      <c r="U15">
        <v>1211</v>
      </c>
      <c r="V15">
        <v>0</v>
      </c>
      <c r="W15">
        <v>0</v>
      </c>
      <c r="X15">
        <v>3055.3265526466889</v>
      </c>
      <c r="Y15">
        <v>0</v>
      </c>
      <c r="Z15">
        <v>16044.326552646689</v>
      </c>
      <c r="AA15">
        <v>1056534948</v>
      </c>
      <c r="AB15">
        <v>775593078</v>
      </c>
      <c r="AC15">
        <v>0</v>
      </c>
      <c r="AD15">
        <v>79745561</v>
      </c>
      <c r="AE15" s="30">
        <v>0</v>
      </c>
      <c r="AF15" s="30">
        <v>0</v>
      </c>
      <c r="AG15" s="34">
        <v>1211</v>
      </c>
      <c r="AJ15" t="s">
        <v>158</v>
      </c>
      <c r="AK15">
        <v>148.91049662428486</v>
      </c>
      <c r="AL15">
        <v>-429.6455226392809</v>
      </c>
      <c r="AM15">
        <v>13.134720290217984</v>
      </c>
      <c r="AN15">
        <v>-135.86527970978202</v>
      </c>
      <c r="AO15">
        <v>578.55601926356576</v>
      </c>
    </row>
    <row r="16" spans="2:41">
      <c r="B16" t="s">
        <v>161</v>
      </c>
      <c r="C16">
        <v>12077</v>
      </c>
      <c r="D16">
        <v>5023</v>
      </c>
      <c r="E16">
        <v>-511</v>
      </c>
      <c r="F16">
        <v>1527</v>
      </c>
      <c r="G16">
        <v>0</v>
      </c>
      <c r="H16">
        <v>148.47887623266229</v>
      </c>
      <c r="I16">
        <v>1820.9265386708116</v>
      </c>
      <c r="J16">
        <v>215.30126129343307</v>
      </c>
      <c r="K16">
        <v>1718.5355056571632</v>
      </c>
      <c r="L16">
        <v>0</v>
      </c>
      <c r="M16">
        <v>9942.2421818540697</v>
      </c>
      <c r="N16">
        <v>120072458.8302516</v>
      </c>
      <c r="R16" t="s">
        <v>161</v>
      </c>
      <c r="S16">
        <v>12077</v>
      </c>
      <c r="T16">
        <v>4476</v>
      </c>
      <c r="U16">
        <v>2561</v>
      </c>
      <c r="V16">
        <v>0</v>
      </c>
      <c r="W16">
        <v>0</v>
      </c>
      <c r="X16">
        <v>3055.3265526466889</v>
      </c>
      <c r="Y16">
        <v>0</v>
      </c>
      <c r="Z16">
        <v>10092.326552646689</v>
      </c>
      <c r="AA16">
        <v>121885028</v>
      </c>
      <c r="AB16">
        <v>54056652</v>
      </c>
      <c r="AC16">
        <v>0</v>
      </c>
      <c r="AD16">
        <v>30929197</v>
      </c>
      <c r="AE16" s="30">
        <v>0</v>
      </c>
      <c r="AF16" s="30">
        <v>0</v>
      </c>
      <c r="AG16" s="34">
        <v>1154.948988340192</v>
      </c>
      <c r="AJ16" t="s">
        <v>161</v>
      </c>
      <c r="AK16">
        <v>-978.50483764517867</v>
      </c>
      <c r="AL16">
        <v>-549.66376258906439</v>
      </c>
      <c r="AM16">
        <v>-800.00000000000011</v>
      </c>
      <c r="AN16">
        <v>178.99999999999991</v>
      </c>
      <c r="AO16">
        <v>-428.84107505611428</v>
      </c>
    </row>
    <row r="17" spans="2:41">
      <c r="B17" t="s">
        <v>163</v>
      </c>
      <c r="C17">
        <v>30247</v>
      </c>
      <c r="D17">
        <v>11705</v>
      </c>
      <c r="E17">
        <v>334</v>
      </c>
      <c r="F17">
        <v>53</v>
      </c>
      <c r="G17">
        <v>0</v>
      </c>
      <c r="H17">
        <v>0</v>
      </c>
      <c r="I17">
        <v>793.92653867081162</v>
      </c>
      <c r="J17">
        <v>0</v>
      </c>
      <c r="K17">
        <v>1718.5355056571632</v>
      </c>
      <c r="L17">
        <v>0</v>
      </c>
      <c r="M17">
        <v>14604.462044327975</v>
      </c>
      <c r="N17">
        <v>441741163.45478827</v>
      </c>
      <c r="R17" t="s">
        <v>163</v>
      </c>
      <c r="S17">
        <v>30247</v>
      </c>
      <c r="T17">
        <v>11116</v>
      </c>
      <c r="U17">
        <v>799</v>
      </c>
      <c r="V17">
        <v>0</v>
      </c>
      <c r="W17">
        <v>0</v>
      </c>
      <c r="X17">
        <v>3055.3265526466889</v>
      </c>
      <c r="Y17">
        <v>0</v>
      </c>
      <c r="Z17">
        <v>14970.326552646689</v>
      </c>
      <c r="AA17">
        <v>452807467</v>
      </c>
      <c r="AB17">
        <v>336225652</v>
      </c>
      <c r="AC17">
        <v>0</v>
      </c>
      <c r="AD17">
        <v>24167353</v>
      </c>
      <c r="AE17" s="30">
        <v>0</v>
      </c>
      <c r="AF17" s="30">
        <v>0</v>
      </c>
      <c r="AG17" s="34">
        <v>799</v>
      </c>
      <c r="AJ17" t="s">
        <v>163</v>
      </c>
      <c r="AK17">
        <v>-1300.3955245274155</v>
      </c>
      <c r="AL17">
        <v>-1450.3331925568127</v>
      </c>
      <c r="AM17">
        <v>-1435.865279709782</v>
      </c>
      <c r="AN17">
        <v>-135.86527970978202</v>
      </c>
      <c r="AO17">
        <v>149.93766802939717</v>
      </c>
    </row>
    <row r="18" spans="2:41">
      <c r="B18" t="s">
        <v>182</v>
      </c>
      <c r="C18">
        <v>17435</v>
      </c>
      <c r="D18">
        <v>6402</v>
      </c>
      <c r="E18">
        <v>3875</v>
      </c>
      <c r="F18">
        <v>0</v>
      </c>
      <c r="G18">
        <v>0</v>
      </c>
      <c r="H18">
        <v>0</v>
      </c>
      <c r="I18">
        <v>1458.9265386708116</v>
      </c>
      <c r="J18">
        <v>215.30126129343307</v>
      </c>
      <c r="K18">
        <v>1718.5355056571632</v>
      </c>
      <c r="L18">
        <v>0</v>
      </c>
      <c r="M18">
        <v>13669.763305621407</v>
      </c>
      <c r="N18">
        <v>238332323.23350924</v>
      </c>
      <c r="R18" t="s">
        <v>182</v>
      </c>
      <c r="S18">
        <v>17435</v>
      </c>
      <c r="T18">
        <v>5846</v>
      </c>
      <c r="U18">
        <v>4919</v>
      </c>
      <c r="V18">
        <v>0</v>
      </c>
      <c r="W18">
        <v>0</v>
      </c>
      <c r="X18">
        <v>3055.3265526466889</v>
      </c>
      <c r="Y18">
        <v>0</v>
      </c>
      <c r="Z18">
        <v>13820.326552646689</v>
      </c>
      <c r="AA18">
        <v>240957393</v>
      </c>
      <c r="AB18">
        <v>101925010</v>
      </c>
      <c r="AC18">
        <v>0</v>
      </c>
      <c r="AD18">
        <v>85762765</v>
      </c>
      <c r="AE18" s="30">
        <v>0</v>
      </c>
      <c r="AF18" s="30">
        <v>0</v>
      </c>
      <c r="AG18" s="34">
        <v>4919</v>
      </c>
      <c r="AJ18" t="s">
        <v>182</v>
      </c>
      <c r="AK18">
        <v>-267.17296893974708</v>
      </c>
      <c r="AL18">
        <v>-57.408086873183493</v>
      </c>
      <c r="AM18">
        <v>-302.00000000000011</v>
      </c>
      <c r="AN18">
        <v>-35.000000000000085</v>
      </c>
      <c r="AO18">
        <v>-209.76488206656359</v>
      </c>
    </row>
    <row r="19" spans="2:41">
      <c r="B19" t="s">
        <v>184</v>
      </c>
      <c r="C19">
        <v>52555</v>
      </c>
      <c r="D19">
        <v>12483</v>
      </c>
      <c r="E19">
        <v>3239</v>
      </c>
      <c r="F19">
        <v>699</v>
      </c>
      <c r="G19">
        <v>0</v>
      </c>
      <c r="H19">
        <v>0</v>
      </c>
      <c r="I19">
        <v>469.92653867081174</v>
      </c>
      <c r="J19">
        <v>215.30126129343307</v>
      </c>
      <c r="K19">
        <v>1718.5355056571632</v>
      </c>
      <c r="L19">
        <v>0</v>
      </c>
      <c r="M19">
        <v>18824.763305621407</v>
      </c>
      <c r="N19">
        <v>989335435.52693307</v>
      </c>
      <c r="R19" t="s">
        <v>184</v>
      </c>
      <c r="S19">
        <v>52555</v>
      </c>
      <c r="T19">
        <v>11889</v>
      </c>
      <c r="U19">
        <v>4031</v>
      </c>
      <c r="V19">
        <v>0</v>
      </c>
      <c r="W19">
        <v>0</v>
      </c>
      <c r="X19">
        <v>3055.3265526466889</v>
      </c>
      <c r="Y19">
        <v>0</v>
      </c>
      <c r="Z19">
        <v>18975.326552646689</v>
      </c>
      <c r="AA19">
        <v>997248287</v>
      </c>
      <c r="AB19">
        <v>624826395</v>
      </c>
      <c r="AC19">
        <v>0</v>
      </c>
      <c r="AD19">
        <v>211849205</v>
      </c>
      <c r="AE19" s="30">
        <v>0</v>
      </c>
      <c r="AF19" s="30">
        <v>0</v>
      </c>
      <c r="AG19" s="34">
        <v>3458.4079921350913</v>
      </c>
      <c r="AJ19" t="s">
        <v>184</v>
      </c>
      <c r="AK19">
        <v>-1227.1873962643467</v>
      </c>
      <c r="AL19">
        <v>-991.97821810121513</v>
      </c>
      <c r="AM19">
        <v>-1242</v>
      </c>
      <c r="AN19">
        <v>-15.000000000000085</v>
      </c>
      <c r="AO19">
        <v>-235.20917816313158</v>
      </c>
    </row>
    <row r="20" spans="2:41">
      <c r="B20" t="s">
        <v>194</v>
      </c>
      <c r="C20">
        <v>76708</v>
      </c>
      <c r="D20">
        <v>-5389</v>
      </c>
      <c r="E20">
        <v>2136</v>
      </c>
      <c r="F20">
        <v>0</v>
      </c>
      <c r="G20">
        <v>0</v>
      </c>
      <c r="H20">
        <v>0</v>
      </c>
      <c r="I20">
        <v>1017.9265386708116</v>
      </c>
      <c r="J20">
        <v>0</v>
      </c>
      <c r="K20">
        <v>1718.5355056571632</v>
      </c>
      <c r="L20">
        <v>0</v>
      </c>
      <c r="M20">
        <v>-516.53795567202519</v>
      </c>
      <c r="N20">
        <v>-39622593.503689706</v>
      </c>
      <c r="R20" t="s">
        <v>194</v>
      </c>
      <c r="S20">
        <v>76708</v>
      </c>
      <c r="T20">
        <v>-5808</v>
      </c>
      <c r="U20">
        <v>2602</v>
      </c>
      <c r="V20">
        <v>0</v>
      </c>
      <c r="W20">
        <v>0</v>
      </c>
      <c r="X20">
        <v>3055.3265526466889</v>
      </c>
      <c r="Y20">
        <v>0</v>
      </c>
      <c r="Z20">
        <v>-150.67344735331108</v>
      </c>
      <c r="AA20">
        <v>-11557859</v>
      </c>
      <c r="AB20">
        <v>0</v>
      </c>
      <c r="AC20">
        <v>-445520064</v>
      </c>
      <c r="AD20">
        <v>199594216</v>
      </c>
      <c r="AE20" s="30">
        <v>0</v>
      </c>
      <c r="AF20" s="30">
        <v>0</v>
      </c>
      <c r="AG20" s="34">
        <v>2602</v>
      </c>
      <c r="AJ20" t="s">
        <v>194</v>
      </c>
      <c r="AK20">
        <v>-1133.5372640861233</v>
      </c>
      <c r="AL20">
        <v>-1264.2351972145607</v>
      </c>
      <c r="AM20">
        <v>-1269.865279709782</v>
      </c>
      <c r="AN20">
        <v>-135.86527970978202</v>
      </c>
      <c r="AO20">
        <v>130.6979331284374</v>
      </c>
    </row>
    <row r="21" spans="2:41">
      <c r="B21" t="s">
        <v>195</v>
      </c>
      <c r="C21">
        <v>85604</v>
      </c>
      <c r="D21">
        <v>-7286</v>
      </c>
      <c r="E21">
        <v>-7755</v>
      </c>
      <c r="F21">
        <v>0</v>
      </c>
      <c r="G21">
        <v>0</v>
      </c>
      <c r="H21">
        <v>0</v>
      </c>
      <c r="I21">
        <v>416.92653867081174</v>
      </c>
      <c r="J21">
        <v>0</v>
      </c>
      <c r="K21">
        <v>1718.5355056571632</v>
      </c>
      <c r="L21">
        <v>0</v>
      </c>
      <c r="M21">
        <v>-12905.537955672025</v>
      </c>
      <c r="N21">
        <v>-1104765671.1573482</v>
      </c>
      <c r="R21" t="s">
        <v>195</v>
      </c>
      <c r="S21">
        <v>85604</v>
      </c>
      <c r="T21">
        <v>-7691</v>
      </c>
      <c r="U21">
        <v>-7904</v>
      </c>
      <c r="V21">
        <v>0</v>
      </c>
      <c r="W21">
        <v>0</v>
      </c>
      <c r="X21">
        <v>3055.3265526466889</v>
      </c>
      <c r="Y21">
        <v>0</v>
      </c>
      <c r="Z21">
        <v>-12539.673447353311</v>
      </c>
      <c r="AA21">
        <v>-1073446206</v>
      </c>
      <c r="AB21">
        <v>0</v>
      </c>
      <c r="AC21">
        <v>-658380364</v>
      </c>
      <c r="AD21">
        <v>0</v>
      </c>
      <c r="AE21" s="30">
        <v>0</v>
      </c>
      <c r="AF21" s="30">
        <v>0</v>
      </c>
      <c r="AG21" s="34">
        <v>-7904</v>
      </c>
      <c r="AJ21" t="s">
        <v>195</v>
      </c>
      <c r="AK21">
        <v>-3061.6516587801138</v>
      </c>
      <c r="AL21">
        <v>-3260.0925351253331</v>
      </c>
      <c r="AM21">
        <v>-3197.865279709782</v>
      </c>
      <c r="AN21">
        <v>-135.86527970978202</v>
      </c>
      <c r="AO21">
        <v>198.44087634521929</v>
      </c>
    </row>
    <row r="22" spans="2:41">
      <c r="B22" t="s">
        <v>200</v>
      </c>
      <c r="C22">
        <v>990261</v>
      </c>
      <c r="D22">
        <v>-6820</v>
      </c>
      <c r="E22">
        <v>-2565</v>
      </c>
      <c r="F22">
        <v>0</v>
      </c>
      <c r="G22">
        <v>0</v>
      </c>
      <c r="H22">
        <v>168.47887623265228</v>
      </c>
      <c r="I22">
        <v>1820.9265386708116</v>
      </c>
      <c r="J22">
        <v>0</v>
      </c>
      <c r="K22">
        <v>1718.5355056571632</v>
      </c>
      <c r="L22">
        <v>0</v>
      </c>
      <c r="M22">
        <v>-5677.0590794393729</v>
      </c>
      <c r="N22">
        <v>-5621770201.0647125</v>
      </c>
      <c r="R22" t="s">
        <v>200</v>
      </c>
      <c r="S22">
        <v>990261</v>
      </c>
      <c r="T22">
        <v>-7227</v>
      </c>
      <c r="U22">
        <v>-1140</v>
      </c>
      <c r="V22">
        <v>0</v>
      </c>
      <c r="W22">
        <v>0</v>
      </c>
      <c r="X22">
        <v>3055.3265526466889</v>
      </c>
      <c r="Y22">
        <v>0</v>
      </c>
      <c r="Z22">
        <v>-5311.6734473533106</v>
      </c>
      <c r="AA22">
        <v>-5259943060</v>
      </c>
      <c r="AB22">
        <v>0</v>
      </c>
      <c r="AC22">
        <v>-7156616247</v>
      </c>
      <c r="AD22">
        <v>0</v>
      </c>
      <c r="AE22" s="30">
        <v>0</v>
      </c>
      <c r="AF22" s="30">
        <v>0</v>
      </c>
      <c r="AG22" s="34">
        <v>-1140</v>
      </c>
      <c r="AJ22" t="s">
        <v>200</v>
      </c>
      <c r="AK22">
        <v>-1781.0644452302004</v>
      </c>
      <c r="AL22">
        <v>-1973.9422322727105</v>
      </c>
      <c r="AM22">
        <v>-1916.865279709782</v>
      </c>
      <c r="AN22">
        <v>-135.86527970978202</v>
      </c>
      <c r="AO22">
        <v>192.87778704251014</v>
      </c>
    </row>
    <row r="23" spans="2:41">
      <c r="B23" t="s">
        <v>206</v>
      </c>
      <c r="C23">
        <v>55729</v>
      </c>
      <c r="D23">
        <v>-438</v>
      </c>
      <c r="E23">
        <v>-5864</v>
      </c>
      <c r="F23">
        <v>936</v>
      </c>
      <c r="G23">
        <v>0</v>
      </c>
      <c r="H23">
        <v>0</v>
      </c>
      <c r="I23">
        <v>806.92653867081162</v>
      </c>
      <c r="J23">
        <v>83.301261293433072</v>
      </c>
      <c r="K23">
        <v>1718.5355056571632</v>
      </c>
      <c r="L23">
        <v>0</v>
      </c>
      <c r="M23">
        <v>-2757.2366943785919</v>
      </c>
      <c r="N23">
        <v>-153658043.74102455</v>
      </c>
      <c r="R23" t="s">
        <v>206</v>
      </c>
      <c r="S23">
        <v>55729</v>
      </c>
      <c r="T23">
        <v>-894</v>
      </c>
      <c r="U23">
        <v>-4636</v>
      </c>
      <c r="V23">
        <v>0</v>
      </c>
      <c r="W23">
        <v>0</v>
      </c>
      <c r="X23">
        <v>3055.3265526466889</v>
      </c>
      <c r="Y23">
        <v>0</v>
      </c>
      <c r="Z23">
        <v>-2474.6734473533111</v>
      </c>
      <c r="AA23">
        <v>-137911077</v>
      </c>
      <c r="AB23">
        <v>0</v>
      </c>
      <c r="AC23">
        <v>-49821726</v>
      </c>
      <c r="AD23">
        <v>0</v>
      </c>
      <c r="AE23" s="30">
        <v>0</v>
      </c>
      <c r="AF23" s="30">
        <v>0</v>
      </c>
      <c r="AG23" s="34">
        <v>-5477.569557980396</v>
      </c>
      <c r="AJ23" t="s">
        <v>206</v>
      </c>
      <c r="AK23">
        <v>-2786.9624719811932</v>
      </c>
      <c r="AL23">
        <v>-2805.444711866433</v>
      </c>
      <c r="AM23">
        <v>-2922.865279709782</v>
      </c>
      <c r="AN23">
        <v>-135.86527970978202</v>
      </c>
      <c r="AO23">
        <v>18.482239885239778</v>
      </c>
    </row>
    <row r="24" spans="2:41">
      <c r="B24" t="s">
        <v>218</v>
      </c>
      <c r="C24">
        <v>102525</v>
      </c>
      <c r="D24">
        <v>14129</v>
      </c>
      <c r="E24">
        <v>2496</v>
      </c>
      <c r="F24">
        <v>0</v>
      </c>
      <c r="G24">
        <v>0</v>
      </c>
      <c r="H24">
        <v>0</v>
      </c>
      <c r="I24">
        <v>620.92653867081174</v>
      </c>
      <c r="J24">
        <v>0</v>
      </c>
      <c r="K24">
        <v>1718.5355056571632</v>
      </c>
      <c r="L24">
        <v>0</v>
      </c>
      <c r="M24">
        <v>18964.462044327975</v>
      </c>
      <c r="N24">
        <v>1944331471.0947256</v>
      </c>
      <c r="R24" t="s">
        <v>218</v>
      </c>
      <c r="S24">
        <v>102525</v>
      </c>
      <c r="T24">
        <v>13524</v>
      </c>
      <c r="U24">
        <v>2751</v>
      </c>
      <c r="V24">
        <v>0</v>
      </c>
      <c r="W24">
        <v>0</v>
      </c>
      <c r="X24">
        <v>3055.3265526466889</v>
      </c>
      <c r="Y24">
        <v>0</v>
      </c>
      <c r="Z24">
        <v>19330.326552646689</v>
      </c>
      <c r="AA24">
        <v>1981841730</v>
      </c>
      <c r="AB24">
        <v>1386548100</v>
      </c>
      <c r="AC24">
        <v>0</v>
      </c>
      <c r="AD24">
        <v>282046275</v>
      </c>
      <c r="AE24" s="30">
        <v>0</v>
      </c>
      <c r="AF24" s="30">
        <v>0</v>
      </c>
      <c r="AG24" s="34">
        <v>2751</v>
      </c>
      <c r="AJ24" t="s">
        <v>218</v>
      </c>
      <c r="AK24">
        <v>2070.9612768320567</v>
      </c>
      <c r="AL24">
        <v>1825.6507288413877</v>
      </c>
      <c r="AM24">
        <v>1935.134720290218</v>
      </c>
      <c r="AN24">
        <v>-135.86527970978202</v>
      </c>
      <c r="AO24">
        <v>245.31054799066897</v>
      </c>
    </row>
    <row r="25" spans="2:41">
      <c r="B25" t="s">
        <v>235</v>
      </c>
      <c r="C25">
        <v>49215</v>
      </c>
      <c r="D25">
        <v>590</v>
      </c>
      <c r="E25">
        <v>1816</v>
      </c>
      <c r="F25">
        <v>0</v>
      </c>
      <c r="G25">
        <v>0</v>
      </c>
      <c r="H25">
        <v>0</v>
      </c>
      <c r="I25">
        <v>1429.9265386708116</v>
      </c>
      <c r="J25">
        <v>0</v>
      </c>
      <c r="K25">
        <v>1718.5355056571632</v>
      </c>
      <c r="L25">
        <v>0</v>
      </c>
      <c r="M25">
        <v>5554.4620443279746</v>
      </c>
      <c r="N25">
        <v>273362849.51160127</v>
      </c>
      <c r="R25" t="s">
        <v>235</v>
      </c>
      <c r="S25">
        <v>49215</v>
      </c>
      <c r="T25">
        <v>71</v>
      </c>
      <c r="U25">
        <v>2794</v>
      </c>
      <c r="V25">
        <v>0</v>
      </c>
      <c r="W25">
        <v>0</v>
      </c>
      <c r="X25">
        <v>3055.3265526466889</v>
      </c>
      <c r="Y25">
        <v>0</v>
      </c>
      <c r="Z25">
        <v>5920.3265526466894</v>
      </c>
      <c r="AA25">
        <v>291368871</v>
      </c>
      <c r="AB25">
        <v>3494265</v>
      </c>
      <c r="AC25">
        <v>0</v>
      </c>
      <c r="AD25">
        <v>137506710</v>
      </c>
      <c r="AE25" s="30">
        <v>0</v>
      </c>
      <c r="AF25" s="30">
        <v>0</v>
      </c>
      <c r="AG25" s="34">
        <v>2794</v>
      </c>
      <c r="AJ25" t="s">
        <v>235</v>
      </c>
      <c r="AK25">
        <v>116.89221166176958</v>
      </c>
      <c r="AL25">
        <v>-494.50957903943618</v>
      </c>
      <c r="AM25">
        <v>-18.865279709782016</v>
      </c>
      <c r="AN25">
        <v>-135.86527970978202</v>
      </c>
      <c r="AO25">
        <v>611.40179070120575</v>
      </c>
    </row>
    <row r="26" spans="2:41">
      <c r="B26" t="s">
        <v>236</v>
      </c>
      <c r="C26">
        <v>76584</v>
      </c>
      <c r="D26">
        <v>-10961</v>
      </c>
      <c r="E26">
        <v>1022</v>
      </c>
      <c r="F26">
        <v>662</v>
      </c>
      <c r="G26">
        <v>0</v>
      </c>
      <c r="H26">
        <v>0</v>
      </c>
      <c r="I26">
        <v>1723.9265386708116</v>
      </c>
      <c r="J26">
        <v>0</v>
      </c>
      <c r="K26">
        <v>1718.5355056571632</v>
      </c>
      <c r="L26">
        <v>0</v>
      </c>
      <c r="M26">
        <v>-5834.5379556720245</v>
      </c>
      <c r="N26">
        <v>-446832254.79718632</v>
      </c>
      <c r="R26" t="s">
        <v>236</v>
      </c>
      <c r="S26">
        <v>76584</v>
      </c>
      <c r="T26">
        <v>-11337</v>
      </c>
      <c r="U26">
        <v>2813</v>
      </c>
      <c r="V26">
        <v>0</v>
      </c>
      <c r="W26">
        <v>0</v>
      </c>
      <c r="X26">
        <v>3055.3265526466889</v>
      </c>
      <c r="Y26">
        <v>0</v>
      </c>
      <c r="Z26">
        <v>-5468.6734473533106</v>
      </c>
      <c r="AA26">
        <v>-418812887</v>
      </c>
      <c r="AB26">
        <v>0</v>
      </c>
      <c r="AC26">
        <v>-868232808</v>
      </c>
      <c r="AD26">
        <v>215430792</v>
      </c>
      <c r="AE26" s="30">
        <v>0</v>
      </c>
      <c r="AF26" s="30">
        <v>0</v>
      </c>
      <c r="AG26" s="34">
        <v>2262.1841303219453</v>
      </c>
      <c r="AJ26" t="s">
        <v>236</v>
      </c>
      <c r="AK26">
        <v>-1152.3268291025497</v>
      </c>
      <c r="AL26">
        <v>-1419.5396832168562</v>
      </c>
      <c r="AM26">
        <v>-1287.865279709782</v>
      </c>
      <c r="AN26">
        <v>-135.86527970978202</v>
      </c>
      <c r="AO26">
        <v>267.21285411430654</v>
      </c>
    </row>
    <row r="27" spans="2:41">
      <c r="B27" t="s">
        <v>241</v>
      </c>
      <c r="C27">
        <v>50209</v>
      </c>
      <c r="D27">
        <v>9888</v>
      </c>
      <c r="E27">
        <v>1035</v>
      </c>
      <c r="F27">
        <v>937</v>
      </c>
      <c r="G27">
        <v>0</v>
      </c>
      <c r="H27">
        <v>0</v>
      </c>
      <c r="I27">
        <v>995.92653867081162</v>
      </c>
      <c r="J27">
        <v>171.30126129343307</v>
      </c>
      <c r="K27">
        <v>1718.5355056571632</v>
      </c>
      <c r="L27">
        <v>0</v>
      </c>
      <c r="M27">
        <v>14745.763305621407</v>
      </c>
      <c r="N27">
        <v>740370029.8119452</v>
      </c>
      <c r="R27" t="s">
        <v>241</v>
      </c>
      <c r="S27">
        <v>50209</v>
      </c>
      <c r="T27">
        <v>9311</v>
      </c>
      <c r="U27">
        <v>2574</v>
      </c>
      <c r="V27">
        <v>0</v>
      </c>
      <c r="W27">
        <v>0</v>
      </c>
      <c r="X27">
        <v>3055.3265526466889</v>
      </c>
      <c r="Y27">
        <v>0</v>
      </c>
      <c r="Z27">
        <v>14940.326552646689</v>
      </c>
      <c r="AA27">
        <v>750138856</v>
      </c>
      <c r="AB27">
        <v>467495999</v>
      </c>
      <c r="AC27">
        <v>0</v>
      </c>
      <c r="AD27">
        <v>129237966</v>
      </c>
      <c r="AE27" s="30">
        <v>0</v>
      </c>
      <c r="AF27" s="30">
        <v>0</v>
      </c>
      <c r="AG27" s="34">
        <v>1759.8524623442004</v>
      </c>
      <c r="AJ27" t="s">
        <v>241</v>
      </c>
      <c r="AK27">
        <v>-112.54984783341115</v>
      </c>
      <c r="AL27">
        <v>-43.263635637920743</v>
      </c>
      <c r="AM27">
        <v>-248.86527970978202</v>
      </c>
      <c r="AN27">
        <v>-135.86527970978202</v>
      </c>
      <c r="AO27">
        <v>-69.286212195490407</v>
      </c>
    </row>
    <row r="28" spans="2:41">
      <c r="B28" t="s">
        <v>242</v>
      </c>
      <c r="C28">
        <v>32459</v>
      </c>
      <c r="D28">
        <v>11862</v>
      </c>
      <c r="E28">
        <v>1891</v>
      </c>
      <c r="F28">
        <v>821</v>
      </c>
      <c r="G28">
        <v>0</v>
      </c>
      <c r="H28">
        <v>0</v>
      </c>
      <c r="I28">
        <v>1436.9265386708116</v>
      </c>
      <c r="J28">
        <v>215.30126129343307</v>
      </c>
      <c r="K28">
        <v>1718.5355056571632</v>
      </c>
      <c r="L28">
        <v>0</v>
      </c>
      <c r="M28">
        <v>17944.763305621407</v>
      </c>
      <c r="N28">
        <v>582469072.13716531</v>
      </c>
      <c r="R28" t="s">
        <v>242</v>
      </c>
      <c r="S28">
        <v>32459</v>
      </c>
      <c r="T28">
        <v>11272</v>
      </c>
      <c r="U28">
        <v>3768</v>
      </c>
      <c r="V28">
        <v>0</v>
      </c>
      <c r="W28">
        <v>0</v>
      </c>
      <c r="X28">
        <v>3055.3265526466889</v>
      </c>
      <c r="Y28">
        <v>0</v>
      </c>
      <c r="Z28">
        <v>18095.326552646689</v>
      </c>
      <c r="AA28">
        <v>587356205</v>
      </c>
      <c r="AB28">
        <v>365877848</v>
      </c>
      <c r="AC28">
        <v>0</v>
      </c>
      <c r="AD28">
        <v>122305512</v>
      </c>
      <c r="AE28" s="30">
        <v>0</v>
      </c>
      <c r="AF28" s="30">
        <v>0</v>
      </c>
      <c r="AG28" s="34">
        <v>3073.7336200671834</v>
      </c>
      <c r="AJ28" t="s">
        <v>242</v>
      </c>
      <c r="AK28">
        <v>-1682.2163088512261</v>
      </c>
      <c r="AL28">
        <v>-1451.1424431045216</v>
      </c>
      <c r="AM28">
        <v>-1701</v>
      </c>
      <c r="AN28">
        <v>-19.000000000000085</v>
      </c>
      <c r="AO28">
        <v>-231.07386574670454</v>
      </c>
    </row>
    <row r="29" spans="2:41">
      <c r="B29" t="s">
        <v>248</v>
      </c>
      <c r="C29">
        <v>35078</v>
      </c>
      <c r="D29">
        <v>1601</v>
      </c>
      <c r="E29">
        <v>677</v>
      </c>
      <c r="F29">
        <v>0</v>
      </c>
      <c r="G29">
        <v>0</v>
      </c>
      <c r="H29">
        <v>0</v>
      </c>
      <c r="I29">
        <v>1781.9265386708116</v>
      </c>
      <c r="J29">
        <v>215.30126129343307</v>
      </c>
      <c r="K29">
        <v>1718.5355056571632</v>
      </c>
      <c r="L29">
        <v>0</v>
      </c>
      <c r="M29">
        <v>5993.7633056214081</v>
      </c>
      <c r="N29">
        <v>210249229.23458776</v>
      </c>
      <c r="R29" t="s">
        <v>248</v>
      </c>
      <c r="S29">
        <v>35078</v>
      </c>
      <c r="T29">
        <v>1075</v>
      </c>
      <c r="U29">
        <v>2014</v>
      </c>
      <c r="V29">
        <v>0</v>
      </c>
      <c r="W29">
        <v>0</v>
      </c>
      <c r="X29">
        <v>3055.3265526466889</v>
      </c>
      <c r="Y29">
        <v>0</v>
      </c>
      <c r="Z29">
        <v>6144.3265526466894</v>
      </c>
      <c r="AA29">
        <v>215530687</v>
      </c>
      <c r="AB29">
        <v>37708850</v>
      </c>
      <c r="AC29">
        <v>0</v>
      </c>
      <c r="AD29">
        <v>70647092</v>
      </c>
      <c r="AE29" s="30">
        <v>0</v>
      </c>
      <c r="AF29" s="30">
        <v>0</v>
      </c>
      <c r="AG29" s="34">
        <v>2014</v>
      </c>
      <c r="AJ29" t="s">
        <v>248</v>
      </c>
      <c r="AK29">
        <v>-309.86245858223083</v>
      </c>
      <c r="AL29">
        <v>-141.93700474795878</v>
      </c>
      <c r="AM29">
        <v>-392.00000000000011</v>
      </c>
      <c r="AN29">
        <v>-82.000000000000085</v>
      </c>
      <c r="AO29">
        <v>-167.92545383427205</v>
      </c>
    </row>
    <row r="30" spans="2:41">
      <c r="B30" t="s">
        <v>252</v>
      </c>
      <c r="C30">
        <v>11790</v>
      </c>
      <c r="D30">
        <v>-9521</v>
      </c>
      <c r="E30">
        <v>-332</v>
      </c>
      <c r="F30">
        <v>0</v>
      </c>
      <c r="G30">
        <v>0</v>
      </c>
      <c r="H30">
        <v>238.47887623265228</v>
      </c>
      <c r="I30">
        <v>1820.9265386708116</v>
      </c>
      <c r="J30">
        <v>0</v>
      </c>
      <c r="K30">
        <v>1718.5355056571632</v>
      </c>
      <c r="L30">
        <v>0</v>
      </c>
      <c r="M30">
        <v>-6075.0590794393729</v>
      </c>
      <c r="N30">
        <v>-71624946.546590209</v>
      </c>
      <c r="R30" t="s">
        <v>252</v>
      </c>
      <c r="S30">
        <v>11790</v>
      </c>
      <c r="T30">
        <v>-9909</v>
      </c>
      <c r="U30">
        <v>1144</v>
      </c>
      <c r="V30">
        <v>0</v>
      </c>
      <c r="W30">
        <v>0</v>
      </c>
      <c r="X30">
        <v>3055.3265526466889</v>
      </c>
      <c r="Y30">
        <v>0</v>
      </c>
      <c r="Z30">
        <v>-5709.6734473533106</v>
      </c>
      <c r="AA30">
        <v>-67317050</v>
      </c>
      <c r="AB30">
        <v>0</v>
      </c>
      <c r="AC30">
        <v>-116827110</v>
      </c>
      <c r="AD30">
        <v>13487760</v>
      </c>
      <c r="AE30" s="30">
        <v>0</v>
      </c>
      <c r="AF30" s="30">
        <v>0</v>
      </c>
      <c r="AG30" s="34">
        <v>1144</v>
      </c>
      <c r="AJ30" t="s">
        <v>252</v>
      </c>
      <c r="AK30">
        <v>-1972.2097174493874</v>
      </c>
      <c r="AL30">
        <v>-2248.3873590516932</v>
      </c>
      <c r="AM30">
        <v>-2107.865279709782</v>
      </c>
      <c r="AN30">
        <v>-135.86527970978202</v>
      </c>
      <c r="AO30">
        <v>276.17764160230581</v>
      </c>
    </row>
    <row r="31" spans="2:41">
      <c r="B31" t="s">
        <v>262</v>
      </c>
      <c r="C31">
        <v>46571</v>
      </c>
      <c r="D31">
        <v>-511</v>
      </c>
      <c r="E31">
        <v>-1330</v>
      </c>
      <c r="F31">
        <v>0</v>
      </c>
      <c r="G31">
        <v>0</v>
      </c>
      <c r="H31">
        <v>118.47887623265183</v>
      </c>
      <c r="I31">
        <v>1820.9265386708116</v>
      </c>
      <c r="J31">
        <v>0</v>
      </c>
      <c r="K31">
        <v>1718.5355056571632</v>
      </c>
      <c r="L31">
        <v>0</v>
      </c>
      <c r="M31">
        <v>1816.9409205606266</v>
      </c>
      <c r="N31">
        <v>84616755.611428946</v>
      </c>
      <c r="R31" t="s">
        <v>262</v>
      </c>
      <c r="S31">
        <v>46571</v>
      </c>
      <c r="T31">
        <v>-967</v>
      </c>
      <c r="U31">
        <v>94</v>
      </c>
      <c r="V31">
        <v>0</v>
      </c>
      <c r="W31">
        <v>0</v>
      </c>
      <c r="X31">
        <v>3055.3265526466889</v>
      </c>
      <c r="Y31">
        <v>0</v>
      </c>
      <c r="Z31">
        <v>2182.3265526466889</v>
      </c>
      <c r="AA31">
        <v>101633130</v>
      </c>
      <c r="AB31">
        <v>0</v>
      </c>
      <c r="AC31">
        <v>-45034157</v>
      </c>
      <c r="AD31">
        <v>4377674</v>
      </c>
      <c r="AE31" s="30">
        <v>0</v>
      </c>
      <c r="AF31" s="30">
        <v>0</v>
      </c>
      <c r="AG31" s="34">
        <v>94</v>
      </c>
      <c r="AJ31" t="s">
        <v>262</v>
      </c>
      <c r="AK31">
        <v>-1177.0034477692698</v>
      </c>
      <c r="AL31">
        <v>-1558.9884267993375</v>
      </c>
      <c r="AM31">
        <v>-1312.865279709782</v>
      </c>
      <c r="AN31">
        <v>-135.86527970978202</v>
      </c>
      <c r="AO31">
        <v>381.98497903006773</v>
      </c>
    </row>
    <row r="32" spans="2:41">
      <c r="B32" t="s">
        <v>287</v>
      </c>
      <c r="C32">
        <v>49395</v>
      </c>
      <c r="D32">
        <v>1345</v>
      </c>
      <c r="E32">
        <v>-498</v>
      </c>
      <c r="F32">
        <v>0</v>
      </c>
      <c r="G32">
        <v>0</v>
      </c>
      <c r="H32">
        <v>293.47887623265228</v>
      </c>
      <c r="I32">
        <v>1820.9265386708116</v>
      </c>
      <c r="J32">
        <v>0</v>
      </c>
      <c r="K32">
        <v>1718.5355056571632</v>
      </c>
      <c r="L32">
        <v>0</v>
      </c>
      <c r="M32">
        <v>4679.9409205606271</v>
      </c>
      <c r="N32">
        <v>231165681.77109218</v>
      </c>
      <c r="R32" t="s">
        <v>287</v>
      </c>
      <c r="S32">
        <v>49395</v>
      </c>
      <c r="T32">
        <v>821</v>
      </c>
      <c r="U32">
        <v>1169</v>
      </c>
      <c r="V32">
        <v>0</v>
      </c>
      <c r="W32">
        <v>0</v>
      </c>
      <c r="X32">
        <v>3055.3265526466889</v>
      </c>
      <c r="Y32">
        <v>0</v>
      </c>
      <c r="Z32">
        <v>5045.3265526466894</v>
      </c>
      <c r="AA32">
        <v>249213905</v>
      </c>
      <c r="AB32">
        <v>40553295</v>
      </c>
      <c r="AC32">
        <v>0</v>
      </c>
      <c r="AD32">
        <v>57742755</v>
      </c>
      <c r="AE32" s="30">
        <v>0</v>
      </c>
      <c r="AF32" s="30">
        <v>0</v>
      </c>
      <c r="AG32" s="34">
        <v>1169</v>
      </c>
      <c r="AJ32" t="s">
        <v>287</v>
      </c>
      <c r="AK32">
        <v>-193.39341547893673</v>
      </c>
      <c r="AL32">
        <v>-743.51773075535402</v>
      </c>
      <c r="AM32">
        <v>-328.86527970978204</v>
      </c>
      <c r="AN32">
        <v>-135.86527970978202</v>
      </c>
      <c r="AO32">
        <v>550.12431527641729</v>
      </c>
    </row>
    <row r="33" spans="2:41">
      <c r="B33" t="s">
        <v>36</v>
      </c>
      <c r="C33">
        <v>48264</v>
      </c>
      <c r="D33">
        <v>11309</v>
      </c>
      <c r="E33">
        <v>475</v>
      </c>
      <c r="F33">
        <v>21</v>
      </c>
      <c r="G33">
        <v>0</v>
      </c>
      <c r="H33">
        <v>0</v>
      </c>
      <c r="I33">
        <v>620.92653867081174</v>
      </c>
      <c r="J33">
        <v>215.30126129343307</v>
      </c>
      <c r="K33">
        <v>1718.5355056571632</v>
      </c>
      <c r="L33">
        <v>0</v>
      </c>
      <c r="M33">
        <v>14359.763305621407</v>
      </c>
      <c r="N33">
        <v>693059616.18251157</v>
      </c>
      <c r="R33" t="s">
        <v>36</v>
      </c>
      <c r="S33">
        <v>48264</v>
      </c>
      <c r="T33">
        <v>10720</v>
      </c>
      <c r="U33">
        <v>735</v>
      </c>
      <c r="V33">
        <v>0</v>
      </c>
      <c r="W33">
        <v>0</v>
      </c>
      <c r="X33">
        <v>3055.3265526466889</v>
      </c>
      <c r="Y33">
        <v>0</v>
      </c>
      <c r="Z33">
        <v>14510.326552646689</v>
      </c>
      <c r="AA33">
        <v>700326401</v>
      </c>
      <c r="AB33">
        <v>517390080</v>
      </c>
      <c r="AC33">
        <v>0</v>
      </c>
      <c r="AD33">
        <v>35474040</v>
      </c>
      <c r="AE33" s="30">
        <v>0</v>
      </c>
      <c r="AF33" s="30">
        <v>0</v>
      </c>
      <c r="AG33" s="34">
        <v>735</v>
      </c>
      <c r="AJ33" t="s">
        <v>36</v>
      </c>
      <c r="AK33">
        <v>-272.86288856464216</v>
      </c>
      <c r="AL33">
        <v>168.63405180605423</v>
      </c>
      <c r="AM33">
        <v>-81.000000000000085</v>
      </c>
      <c r="AN33">
        <v>191.99999999999991</v>
      </c>
      <c r="AO33">
        <v>-441.49694037069639</v>
      </c>
    </row>
    <row r="34" spans="2:41">
      <c r="B34" t="s">
        <v>69</v>
      </c>
      <c r="C34">
        <v>14354</v>
      </c>
      <c r="D34">
        <v>16916</v>
      </c>
      <c r="E34">
        <v>2932</v>
      </c>
      <c r="F34">
        <v>0</v>
      </c>
      <c r="G34">
        <v>0</v>
      </c>
      <c r="H34">
        <v>0</v>
      </c>
      <c r="I34">
        <v>0</v>
      </c>
      <c r="J34">
        <v>0</v>
      </c>
      <c r="K34">
        <v>1718.5355056571632</v>
      </c>
      <c r="L34">
        <v>0</v>
      </c>
      <c r="M34">
        <v>21566.535505657164</v>
      </c>
      <c r="N34">
        <v>309566050.64820296</v>
      </c>
      <c r="R34" t="s">
        <v>69</v>
      </c>
      <c r="S34">
        <v>14354</v>
      </c>
      <c r="T34">
        <v>16293</v>
      </c>
      <c r="U34">
        <v>2159</v>
      </c>
      <c r="V34">
        <v>0</v>
      </c>
      <c r="W34">
        <v>0</v>
      </c>
      <c r="X34">
        <v>3055.3265526466889</v>
      </c>
      <c r="Y34">
        <v>0</v>
      </c>
      <c r="Z34">
        <v>21507.326552646689</v>
      </c>
      <c r="AA34">
        <v>308716165</v>
      </c>
      <c r="AB34">
        <v>233869722</v>
      </c>
      <c r="AC34">
        <v>0</v>
      </c>
      <c r="AD34">
        <v>30990286</v>
      </c>
      <c r="AE34" s="30">
        <v>0</v>
      </c>
      <c r="AF34" s="30">
        <v>0</v>
      </c>
      <c r="AG34" s="34">
        <v>2159</v>
      </c>
      <c r="AJ34" t="s">
        <v>69</v>
      </c>
      <c r="AK34">
        <v>652.0678620560775</v>
      </c>
      <c r="AL34">
        <v>-21.398132318479838</v>
      </c>
      <c r="AM34">
        <v>516.13472029021796</v>
      </c>
      <c r="AN34">
        <v>-135.86527970978202</v>
      </c>
      <c r="AO34">
        <v>673.46599437455734</v>
      </c>
    </row>
    <row r="35" spans="2:41">
      <c r="B35" t="s">
        <v>79</v>
      </c>
      <c r="C35">
        <v>22934</v>
      </c>
      <c r="D35">
        <v>6890</v>
      </c>
      <c r="E35">
        <v>-3806</v>
      </c>
      <c r="F35">
        <v>183</v>
      </c>
      <c r="G35">
        <v>0</v>
      </c>
      <c r="H35">
        <v>425.47887623265228</v>
      </c>
      <c r="I35">
        <v>1820.9265386708116</v>
      </c>
      <c r="J35">
        <v>0</v>
      </c>
      <c r="K35">
        <v>1718.5355056571632</v>
      </c>
      <c r="L35">
        <v>0</v>
      </c>
      <c r="M35">
        <v>7231.9409205606271</v>
      </c>
      <c r="N35">
        <v>165857333.07213742</v>
      </c>
      <c r="R35" t="s">
        <v>79</v>
      </c>
      <c r="S35">
        <v>22934</v>
      </c>
      <c r="T35">
        <v>6329</v>
      </c>
      <c r="U35">
        <v>-1787</v>
      </c>
      <c r="V35">
        <v>0</v>
      </c>
      <c r="W35">
        <v>0</v>
      </c>
      <c r="X35">
        <v>3055.3265526466889</v>
      </c>
      <c r="Y35">
        <v>0</v>
      </c>
      <c r="Z35">
        <v>7597.3265526466894</v>
      </c>
      <c r="AA35">
        <v>174237087</v>
      </c>
      <c r="AB35">
        <v>145149286</v>
      </c>
      <c r="AC35">
        <v>0</v>
      </c>
      <c r="AD35">
        <v>0</v>
      </c>
      <c r="AE35" s="30">
        <v>0</v>
      </c>
      <c r="AF35" s="30">
        <v>0</v>
      </c>
      <c r="AG35" s="34">
        <v>-1853.9516802108501</v>
      </c>
      <c r="AJ35" t="s">
        <v>79</v>
      </c>
      <c r="AK35">
        <v>-655.82208761826678</v>
      </c>
      <c r="AL35">
        <v>-938.72554369520549</v>
      </c>
      <c r="AM35">
        <v>-791.86527970978204</v>
      </c>
      <c r="AN35">
        <v>-135.86527970978202</v>
      </c>
      <c r="AO35">
        <v>282.90345607693871</v>
      </c>
    </row>
    <row r="36" spans="2:41">
      <c r="B36" t="s">
        <v>104</v>
      </c>
      <c r="C36">
        <v>20538</v>
      </c>
      <c r="D36">
        <v>4482</v>
      </c>
      <c r="E36">
        <v>-911</v>
      </c>
      <c r="F36">
        <v>780</v>
      </c>
      <c r="G36">
        <v>0</v>
      </c>
      <c r="H36">
        <v>460.47887623265137</v>
      </c>
      <c r="I36">
        <v>1820.9265386708116</v>
      </c>
      <c r="J36">
        <v>166.30126129343307</v>
      </c>
      <c r="K36">
        <v>1718.5355056571632</v>
      </c>
      <c r="L36">
        <v>0</v>
      </c>
      <c r="M36">
        <v>8517.2421818540588</v>
      </c>
      <c r="N36">
        <v>174927119.93091866</v>
      </c>
      <c r="R36" t="s">
        <v>104</v>
      </c>
      <c r="S36">
        <v>20538</v>
      </c>
      <c r="T36">
        <v>3936</v>
      </c>
      <c r="U36">
        <v>1725</v>
      </c>
      <c r="V36">
        <v>0</v>
      </c>
      <c r="W36">
        <v>0</v>
      </c>
      <c r="X36">
        <v>3055.3265526466889</v>
      </c>
      <c r="Y36">
        <v>0</v>
      </c>
      <c r="Z36">
        <v>8716.3265526466894</v>
      </c>
      <c r="AA36">
        <v>179015915</v>
      </c>
      <c r="AB36">
        <v>80837568</v>
      </c>
      <c r="AC36">
        <v>0</v>
      </c>
      <c r="AD36">
        <v>35428050</v>
      </c>
      <c r="AE36" s="30">
        <v>0</v>
      </c>
      <c r="AF36" s="30">
        <v>0</v>
      </c>
      <c r="AG36" s="34">
        <v>1066.4330700839419</v>
      </c>
      <c r="AJ36" t="s">
        <v>104</v>
      </c>
      <c r="AK36">
        <v>-2158.588696312836</v>
      </c>
      <c r="AL36">
        <v>-2093.6132923306832</v>
      </c>
      <c r="AM36">
        <v>-2294.865279709782</v>
      </c>
      <c r="AN36">
        <v>-135.86527970978202</v>
      </c>
      <c r="AO36">
        <v>-64.975403982152784</v>
      </c>
    </row>
    <row r="37" spans="2:41">
      <c r="B37" t="s">
        <v>223</v>
      </c>
      <c r="C37">
        <v>21209</v>
      </c>
      <c r="D37">
        <v>16083</v>
      </c>
      <c r="E37">
        <v>4593</v>
      </c>
      <c r="F37">
        <v>0</v>
      </c>
      <c r="G37">
        <v>0</v>
      </c>
      <c r="H37">
        <v>0</v>
      </c>
      <c r="I37">
        <v>0</v>
      </c>
      <c r="J37">
        <v>0</v>
      </c>
      <c r="K37">
        <v>1718.5355056571632</v>
      </c>
      <c r="L37">
        <v>0</v>
      </c>
      <c r="M37">
        <v>22394.535505657164</v>
      </c>
      <c r="N37">
        <v>474965703.53948277</v>
      </c>
      <c r="R37" t="s">
        <v>223</v>
      </c>
      <c r="S37">
        <v>21209</v>
      </c>
      <c r="T37">
        <v>15465</v>
      </c>
      <c r="U37">
        <v>2926</v>
      </c>
      <c r="V37">
        <v>0</v>
      </c>
      <c r="W37">
        <v>0</v>
      </c>
      <c r="X37">
        <v>3055.3265526466889</v>
      </c>
      <c r="Y37">
        <v>0</v>
      </c>
      <c r="Z37">
        <v>21446.326552646689</v>
      </c>
      <c r="AA37">
        <v>454855140</v>
      </c>
      <c r="AB37">
        <v>327997185</v>
      </c>
      <c r="AC37">
        <v>0</v>
      </c>
      <c r="AD37">
        <v>62057534</v>
      </c>
      <c r="AE37" s="30">
        <v>0</v>
      </c>
      <c r="AF37" s="30">
        <v>0</v>
      </c>
      <c r="AG37" s="34">
        <v>2926</v>
      </c>
      <c r="AJ37" t="s">
        <v>223</v>
      </c>
      <c r="AK37">
        <v>640.10281432508145</v>
      </c>
      <c r="AL37">
        <v>1299.7210967323654</v>
      </c>
      <c r="AM37">
        <v>1050</v>
      </c>
      <c r="AN37">
        <v>409.99999999999989</v>
      </c>
      <c r="AO37">
        <v>-659.61828240728391</v>
      </c>
    </row>
    <row r="38" spans="2:41">
      <c r="B38" t="s">
        <v>243</v>
      </c>
      <c r="C38">
        <v>245663</v>
      </c>
      <c r="D38">
        <v>9475</v>
      </c>
      <c r="E38">
        <v>-5494</v>
      </c>
      <c r="F38">
        <v>317</v>
      </c>
      <c r="G38">
        <v>0</v>
      </c>
      <c r="H38">
        <v>0</v>
      </c>
      <c r="I38">
        <v>1343.9265386708116</v>
      </c>
      <c r="J38">
        <v>40.301261293433072</v>
      </c>
      <c r="K38">
        <v>1718.5355056571632</v>
      </c>
      <c r="L38">
        <v>0</v>
      </c>
      <c r="M38">
        <v>7400.7633056214081</v>
      </c>
      <c r="N38">
        <v>1818093715.9488721</v>
      </c>
      <c r="R38" t="s">
        <v>243</v>
      </c>
      <c r="S38">
        <v>245663</v>
      </c>
      <c r="T38">
        <v>8898</v>
      </c>
      <c r="U38">
        <v>-4227</v>
      </c>
      <c r="V38">
        <v>0</v>
      </c>
      <c r="W38">
        <v>0</v>
      </c>
      <c r="X38">
        <v>3055.3265526466889</v>
      </c>
      <c r="Y38">
        <v>0</v>
      </c>
      <c r="Z38">
        <v>7726.3265526466894</v>
      </c>
      <c r="AA38">
        <v>1898072560</v>
      </c>
      <c r="AB38">
        <v>2185909374</v>
      </c>
      <c r="AC38">
        <v>0</v>
      </c>
      <c r="AD38">
        <v>0</v>
      </c>
      <c r="AE38" s="30">
        <v>0</v>
      </c>
      <c r="AF38" s="30">
        <v>0</v>
      </c>
      <c r="AG38" s="34">
        <v>-4432.2538201040716</v>
      </c>
      <c r="AJ38" t="s">
        <v>243</v>
      </c>
      <c r="AK38">
        <v>-222.81257345117592</v>
      </c>
      <c r="AL38">
        <v>-283.75921443454081</v>
      </c>
      <c r="AM38">
        <v>-358.86527970978204</v>
      </c>
      <c r="AN38">
        <v>-135.86527970978202</v>
      </c>
      <c r="AO38">
        <v>60.946640983364887</v>
      </c>
    </row>
    <row r="39" spans="2:41">
      <c r="B39" t="s">
        <v>278</v>
      </c>
      <c r="C39">
        <v>9581</v>
      </c>
      <c r="D39">
        <v>14396</v>
      </c>
      <c r="E39">
        <v>1976</v>
      </c>
      <c r="F39">
        <v>0</v>
      </c>
      <c r="G39">
        <v>0</v>
      </c>
      <c r="H39">
        <v>0</v>
      </c>
      <c r="I39">
        <v>0</v>
      </c>
      <c r="J39">
        <v>0</v>
      </c>
      <c r="K39">
        <v>1718.5355056571632</v>
      </c>
      <c r="L39">
        <v>0</v>
      </c>
      <c r="M39">
        <v>18090.535505657164</v>
      </c>
      <c r="N39">
        <v>173325420.6797013</v>
      </c>
      <c r="R39" t="s">
        <v>278</v>
      </c>
      <c r="S39">
        <v>9581</v>
      </c>
      <c r="T39">
        <v>13788</v>
      </c>
      <c r="U39">
        <v>1181</v>
      </c>
      <c r="V39">
        <v>0</v>
      </c>
      <c r="W39">
        <v>0</v>
      </c>
      <c r="X39">
        <v>3055.3265526466889</v>
      </c>
      <c r="Y39">
        <v>0</v>
      </c>
      <c r="Z39">
        <v>18024.326552646689</v>
      </c>
      <c r="AA39">
        <v>172691073</v>
      </c>
      <c r="AB39">
        <v>132102828</v>
      </c>
      <c r="AC39">
        <v>0</v>
      </c>
      <c r="AD39">
        <v>11315161</v>
      </c>
      <c r="AE39" s="30">
        <v>0</v>
      </c>
      <c r="AF39" s="30">
        <v>0</v>
      </c>
      <c r="AG39" s="34">
        <v>1181</v>
      </c>
      <c r="AJ39" t="s">
        <v>278</v>
      </c>
      <c r="AK39">
        <v>-1109.0905421224506</v>
      </c>
      <c r="AL39">
        <v>-1543.1043557115827</v>
      </c>
      <c r="AM39">
        <v>-1244.865279709782</v>
      </c>
      <c r="AN39">
        <v>-135.86527970978202</v>
      </c>
      <c r="AO39">
        <v>434.01381358913204</v>
      </c>
    </row>
    <row r="40" spans="2:41">
      <c r="B40" t="s">
        <v>288</v>
      </c>
      <c r="C40">
        <v>22171</v>
      </c>
      <c r="D40">
        <v>10433</v>
      </c>
      <c r="E40">
        <v>253</v>
      </c>
      <c r="F40">
        <v>0</v>
      </c>
      <c r="G40">
        <v>0</v>
      </c>
      <c r="H40">
        <v>0</v>
      </c>
      <c r="I40">
        <v>0</v>
      </c>
      <c r="J40">
        <v>0</v>
      </c>
      <c r="K40">
        <v>1718.5355056571632</v>
      </c>
      <c r="L40">
        <v>0</v>
      </c>
      <c r="M40">
        <v>12404.535505657163</v>
      </c>
      <c r="N40">
        <v>275020956.69592494</v>
      </c>
      <c r="R40" t="s">
        <v>288</v>
      </c>
      <c r="S40">
        <v>22171</v>
      </c>
      <c r="T40">
        <v>9850</v>
      </c>
      <c r="U40">
        <v>-556</v>
      </c>
      <c r="V40">
        <v>0</v>
      </c>
      <c r="W40">
        <v>0</v>
      </c>
      <c r="X40">
        <v>3055.3265526466889</v>
      </c>
      <c r="Y40">
        <v>0</v>
      </c>
      <c r="Z40">
        <v>12349.326552646689</v>
      </c>
      <c r="AA40">
        <v>273796919</v>
      </c>
      <c r="AB40">
        <v>218384350</v>
      </c>
      <c r="AC40">
        <v>0</v>
      </c>
      <c r="AD40">
        <v>0</v>
      </c>
      <c r="AE40" s="30">
        <v>0</v>
      </c>
      <c r="AF40" s="30">
        <v>0</v>
      </c>
      <c r="AG40" s="34">
        <v>-556</v>
      </c>
      <c r="AJ40" t="s">
        <v>288</v>
      </c>
      <c r="AK40">
        <v>-412.31785068817408</v>
      </c>
      <c r="AL40">
        <v>-679.39014804307953</v>
      </c>
      <c r="AM40">
        <v>-547.86527970978204</v>
      </c>
      <c r="AN40">
        <v>-135.86527970978202</v>
      </c>
      <c r="AO40">
        <v>267.07229735490546</v>
      </c>
    </row>
    <row r="41" spans="2:41">
      <c r="B41" t="s">
        <v>37</v>
      </c>
      <c r="C41">
        <v>107713</v>
      </c>
      <c r="D41">
        <v>16239</v>
      </c>
      <c r="E41">
        <v>2537</v>
      </c>
      <c r="F41">
        <v>0</v>
      </c>
      <c r="G41">
        <v>0</v>
      </c>
      <c r="H41">
        <v>0</v>
      </c>
      <c r="I41">
        <v>0</v>
      </c>
      <c r="J41">
        <v>0</v>
      </c>
      <c r="K41">
        <v>1718.5355056571632</v>
      </c>
      <c r="L41">
        <v>0</v>
      </c>
      <c r="M41">
        <v>20494.535505657164</v>
      </c>
      <c r="N41">
        <v>2207527902.9208503</v>
      </c>
      <c r="R41" t="s">
        <v>37</v>
      </c>
      <c r="S41">
        <v>107713</v>
      </c>
      <c r="T41">
        <v>15604</v>
      </c>
      <c r="U41">
        <v>2181</v>
      </c>
      <c r="V41">
        <v>0</v>
      </c>
      <c r="W41">
        <v>0</v>
      </c>
      <c r="X41">
        <v>3055.3265526466889</v>
      </c>
      <c r="Y41">
        <v>0</v>
      </c>
      <c r="Z41">
        <v>20840.326552646689</v>
      </c>
      <c r="AA41">
        <v>2244774094</v>
      </c>
      <c r="AB41">
        <v>1680753652</v>
      </c>
      <c r="AC41">
        <v>0</v>
      </c>
      <c r="AD41">
        <v>234922053</v>
      </c>
      <c r="AE41" s="30">
        <v>0</v>
      </c>
      <c r="AF41" s="30">
        <v>0</v>
      </c>
      <c r="AG41" s="34">
        <v>2181</v>
      </c>
      <c r="AJ41" t="s">
        <v>37</v>
      </c>
      <c r="AK41">
        <v>99.463787388666788</v>
      </c>
      <c r="AL41">
        <v>-47.027622925916148</v>
      </c>
      <c r="AM41">
        <v>-36.865279709782016</v>
      </c>
      <c r="AN41">
        <v>-135.86527970978202</v>
      </c>
      <c r="AO41">
        <v>146.49141031458294</v>
      </c>
    </row>
    <row r="42" spans="2:41">
      <c r="B42" t="s">
        <v>46</v>
      </c>
      <c r="C42">
        <v>15750</v>
      </c>
      <c r="D42">
        <v>18753</v>
      </c>
      <c r="E42">
        <v>7551</v>
      </c>
      <c r="F42">
        <v>0</v>
      </c>
      <c r="G42">
        <v>0</v>
      </c>
      <c r="H42">
        <v>0</v>
      </c>
      <c r="I42">
        <v>0</v>
      </c>
      <c r="J42">
        <v>0</v>
      </c>
      <c r="K42">
        <v>1718.5355056571632</v>
      </c>
      <c r="L42">
        <v>0</v>
      </c>
      <c r="M42">
        <v>28022.535505657164</v>
      </c>
      <c r="N42">
        <v>441354934.21410036</v>
      </c>
      <c r="R42" t="s">
        <v>46</v>
      </c>
      <c r="S42">
        <v>15750</v>
      </c>
      <c r="T42">
        <v>18102</v>
      </c>
      <c r="U42">
        <v>4898</v>
      </c>
      <c r="V42">
        <v>0</v>
      </c>
      <c r="W42">
        <v>0</v>
      </c>
      <c r="X42">
        <v>3055.3265526466889</v>
      </c>
      <c r="Y42">
        <v>0</v>
      </c>
      <c r="Z42">
        <v>26055.326552646689</v>
      </c>
      <c r="AA42">
        <v>410371393</v>
      </c>
      <c r="AB42">
        <v>285106500</v>
      </c>
      <c r="AC42">
        <v>0</v>
      </c>
      <c r="AD42">
        <v>77143500</v>
      </c>
      <c r="AE42" s="30">
        <v>0</v>
      </c>
      <c r="AF42" s="30">
        <v>0</v>
      </c>
      <c r="AG42" s="34">
        <v>4898</v>
      </c>
      <c r="AJ42" t="s">
        <v>46</v>
      </c>
      <c r="AK42">
        <v>2151.1066152382173</v>
      </c>
      <c r="AL42">
        <v>1937.4443535882656</v>
      </c>
      <c r="AM42">
        <v>2015.134720290218</v>
      </c>
      <c r="AN42">
        <v>-135.86527970978202</v>
      </c>
      <c r="AO42">
        <v>213.66226164995169</v>
      </c>
    </row>
    <row r="43" spans="2:41">
      <c r="B43" t="s">
        <v>51</v>
      </c>
      <c r="C43">
        <v>11493</v>
      </c>
      <c r="D43">
        <v>12871</v>
      </c>
      <c r="E43">
        <v>1127</v>
      </c>
      <c r="F43">
        <v>0</v>
      </c>
      <c r="G43">
        <v>0</v>
      </c>
      <c r="H43">
        <v>0</v>
      </c>
      <c r="I43">
        <v>439.92653867081174</v>
      </c>
      <c r="J43">
        <v>18.301261293433072</v>
      </c>
      <c r="K43">
        <v>1718.5355056571632</v>
      </c>
      <c r="L43">
        <v>0</v>
      </c>
      <c r="M43">
        <v>16174.763305621407</v>
      </c>
      <c r="N43">
        <v>185896554.67150682</v>
      </c>
      <c r="R43" t="s">
        <v>51</v>
      </c>
      <c r="S43">
        <v>11493</v>
      </c>
      <c r="T43">
        <v>12256</v>
      </c>
      <c r="U43">
        <v>1211</v>
      </c>
      <c r="V43">
        <v>0</v>
      </c>
      <c r="W43">
        <v>0</v>
      </c>
      <c r="X43">
        <v>3055.3265526466889</v>
      </c>
      <c r="Y43">
        <v>0</v>
      </c>
      <c r="Z43">
        <v>16522.326552646689</v>
      </c>
      <c r="AA43">
        <v>189891099</v>
      </c>
      <c r="AB43">
        <v>140858208</v>
      </c>
      <c r="AC43">
        <v>0</v>
      </c>
      <c r="AD43">
        <v>13918023</v>
      </c>
      <c r="AE43" s="30">
        <v>0</v>
      </c>
      <c r="AF43" s="30">
        <v>0</v>
      </c>
      <c r="AG43" s="34">
        <v>1211</v>
      </c>
      <c r="AJ43" t="s">
        <v>51</v>
      </c>
      <c r="AK43">
        <v>1753.1573104586741</v>
      </c>
      <c r="AL43">
        <v>1669.8443742005584</v>
      </c>
      <c r="AM43">
        <v>1617.134720290218</v>
      </c>
      <c r="AN43">
        <v>-135.86527970978202</v>
      </c>
      <c r="AO43">
        <v>83.312936258115769</v>
      </c>
    </row>
    <row r="44" spans="2:41">
      <c r="B44" t="s">
        <v>99</v>
      </c>
      <c r="C44">
        <v>34334</v>
      </c>
      <c r="D44">
        <v>16284</v>
      </c>
      <c r="E44">
        <v>4063</v>
      </c>
      <c r="F44">
        <v>0</v>
      </c>
      <c r="G44">
        <v>0</v>
      </c>
      <c r="H44">
        <v>0</v>
      </c>
      <c r="I44">
        <v>0</v>
      </c>
      <c r="J44">
        <v>0</v>
      </c>
      <c r="K44">
        <v>1718.5355056571632</v>
      </c>
      <c r="L44">
        <v>0</v>
      </c>
      <c r="M44">
        <v>22065.535505657164</v>
      </c>
      <c r="N44">
        <v>757598096.05123305</v>
      </c>
      <c r="R44" t="s">
        <v>99</v>
      </c>
      <c r="S44">
        <v>34334</v>
      </c>
      <c r="T44">
        <v>15648</v>
      </c>
      <c r="U44">
        <v>2637</v>
      </c>
      <c r="V44">
        <v>0</v>
      </c>
      <c r="W44">
        <v>0</v>
      </c>
      <c r="X44">
        <v>3055.3265526466889</v>
      </c>
      <c r="Y44">
        <v>0</v>
      </c>
      <c r="Z44">
        <v>21340.326552646689</v>
      </c>
      <c r="AA44">
        <v>732698772</v>
      </c>
      <c r="AB44">
        <v>537258432</v>
      </c>
      <c r="AC44">
        <v>0</v>
      </c>
      <c r="AD44">
        <v>90538758</v>
      </c>
      <c r="AE44" s="30">
        <v>0</v>
      </c>
      <c r="AF44" s="30">
        <v>0</v>
      </c>
      <c r="AG44" s="34">
        <v>2637</v>
      </c>
      <c r="AJ44" t="s">
        <v>99</v>
      </c>
      <c r="AK44">
        <v>3308.3187787220377</v>
      </c>
      <c r="AL44">
        <v>2753.2379683993713</v>
      </c>
      <c r="AM44">
        <v>3172.134720290218</v>
      </c>
      <c r="AN44">
        <v>-135.86527970978202</v>
      </c>
      <c r="AO44">
        <v>555.08081032266637</v>
      </c>
    </row>
    <row r="45" spans="2:41">
      <c r="B45" t="s">
        <v>162</v>
      </c>
      <c r="C45">
        <v>58278</v>
      </c>
      <c r="D45">
        <v>12876</v>
      </c>
      <c r="E45">
        <v>2945</v>
      </c>
      <c r="F45">
        <v>0</v>
      </c>
      <c r="G45">
        <v>0</v>
      </c>
      <c r="H45">
        <v>0</v>
      </c>
      <c r="I45">
        <v>0</v>
      </c>
      <c r="J45">
        <v>0</v>
      </c>
      <c r="K45">
        <v>1718.5355056571632</v>
      </c>
      <c r="L45">
        <v>0</v>
      </c>
      <c r="M45">
        <v>17539.535505657164</v>
      </c>
      <c r="N45">
        <v>1022169050.1986883</v>
      </c>
      <c r="R45" t="s">
        <v>162</v>
      </c>
      <c r="S45">
        <v>58278</v>
      </c>
      <c r="T45">
        <v>12261</v>
      </c>
      <c r="U45">
        <v>2167</v>
      </c>
      <c r="V45">
        <v>0</v>
      </c>
      <c r="W45">
        <v>0</v>
      </c>
      <c r="X45">
        <v>3055.3265526466889</v>
      </c>
      <c r="Y45">
        <v>0</v>
      </c>
      <c r="Z45">
        <v>17483.326552646689</v>
      </c>
      <c r="AA45">
        <v>1018893305</v>
      </c>
      <c r="AB45">
        <v>714546558</v>
      </c>
      <c r="AC45">
        <v>0</v>
      </c>
      <c r="AD45">
        <v>126288426</v>
      </c>
      <c r="AE45" s="30">
        <v>0</v>
      </c>
      <c r="AF45" s="30">
        <v>0</v>
      </c>
      <c r="AG45" s="34">
        <v>2167</v>
      </c>
      <c r="AJ45" t="s">
        <v>162</v>
      </c>
      <c r="AK45">
        <v>342.60648475916423</v>
      </c>
      <c r="AL45">
        <v>842.32010077634641</v>
      </c>
      <c r="AM45">
        <v>591.99999999999989</v>
      </c>
      <c r="AN45">
        <v>248.99999999999991</v>
      </c>
      <c r="AO45">
        <v>-499.71361601718218</v>
      </c>
    </row>
    <row r="46" spans="2:41">
      <c r="B46" t="s">
        <v>172</v>
      </c>
      <c r="C46">
        <v>12118</v>
      </c>
      <c r="D46">
        <v>15274</v>
      </c>
      <c r="E46">
        <v>2898</v>
      </c>
      <c r="F46">
        <v>0</v>
      </c>
      <c r="G46">
        <v>0</v>
      </c>
      <c r="H46">
        <v>0</v>
      </c>
      <c r="I46">
        <v>380.92653867081174</v>
      </c>
      <c r="J46">
        <v>32.301261293433072</v>
      </c>
      <c r="K46">
        <v>1718.5355056571632</v>
      </c>
      <c r="L46">
        <v>0</v>
      </c>
      <c r="M46">
        <v>20303.763305621407</v>
      </c>
      <c r="N46">
        <v>246041003.73752022</v>
      </c>
      <c r="R46" t="s">
        <v>172</v>
      </c>
      <c r="S46">
        <v>12118</v>
      </c>
      <c r="T46">
        <v>14644</v>
      </c>
      <c r="U46">
        <v>2938</v>
      </c>
      <c r="V46">
        <v>0</v>
      </c>
      <c r="W46">
        <v>0</v>
      </c>
      <c r="X46">
        <v>3055.3265526466889</v>
      </c>
      <c r="Y46">
        <v>0</v>
      </c>
      <c r="Z46">
        <v>20637.326552646689</v>
      </c>
      <c r="AA46">
        <v>250083123</v>
      </c>
      <c r="AB46">
        <v>177455992</v>
      </c>
      <c r="AC46">
        <v>0</v>
      </c>
      <c r="AD46">
        <v>35602684</v>
      </c>
      <c r="AE46" s="30">
        <v>0</v>
      </c>
      <c r="AF46" s="30">
        <v>0</v>
      </c>
      <c r="AG46" s="34">
        <v>2938</v>
      </c>
      <c r="AJ46" t="s">
        <v>172</v>
      </c>
      <c r="AK46">
        <v>-611.98907859289648</v>
      </c>
      <c r="AL46">
        <v>-680.60410542252885</v>
      </c>
      <c r="AM46">
        <v>-747.86527970978204</v>
      </c>
      <c r="AN46">
        <v>-135.86527970978202</v>
      </c>
      <c r="AO46">
        <v>68.61502682963237</v>
      </c>
    </row>
    <row r="47" spans="2:41">
      <c r="B47" t="s">
        <v>203</v>
      </c>
      <c r="C47">
        <v>38852</v>
      </c>
      <c r="D47">
        <v>9202</v>
      </c>
      <c r="E47">
        <v>-183</v>
      </c>
      <c r="F47">
        <v>0</v>
      </c>
      <c r="G47">
        <v>0</v>
      </c>
      <c r="H47">
        <v>0</v>
      </c>
      <c r="I47">
        <v>1027.9265386708116</v>
      </c>
      <c r="J47">
        <v>215.30126129343307</v>
      </c>
      <c r="K47">
        <v>1718.5355056571632</v>
      </c>
      <c r="L47">
        <v>0</v>
      </c>
      <c r="M47">
        <v>11980.763305621407</v>
      </c>
      <c r="N47">
        <v>465476615.95000291</v>
      </c>
      <c r="R47" t="s">
        <v>203</v>
      </c>
      <c r="S47">
        <v>38852</v>
      </c>
      <c r="T47">
        <v>8609</v>
      </c>
      <c r="U47">
        <v>467</v>
      </c>
      <c r="V47">
        <v>0</v>
      </c>
      <c r="W47">
        <v>0</v>
      </c>
      <c r="X47">
        <v>3055.3265526466889</v>
      </c>
      <c r="Y47">
        <v>0</v>
      </c>
      <c r="Z47">
        <v>12131.326552646689</v>
      </c>
      <c r="AA47">
        <v>471326299</v>
      </c>
      <c r="AB47">
        <v>334476868</v>
      </c>
      <c r="AC47">
        <v>0</v>
      </c>
      <c r="AD47">
        <v>18143884</v>
      </c>
      <c r="AE47" s="30">
        <v>0</v>
      </c>
      <c r="AF47" s="30">
        <v>0</v>
      </c>
      <c r="AG47" s="34">
        <v>467</v>
      </c>
      <c r="AJ47" t="s">
        <v>203</v>
      </c>
      <c r="AK47">
        <v>-1506.5559730226432</v>
      </c>
      <c r="AL47">
        <v>-1291.7316148321952</v>
      </c>
      <c r="AM47">
        <v>-1542</v>
      </c>
      <c r="AN47">
        <v>-35.000000000000085</v>
      </c>
      <c r="AO47">
        <v>-214.82435819044804</v>
      </c>
    </row>
    <row r="48" spans="2:41">
      <c r="B48" t="s">
        <v>234</v>
      </c>
      <c r="C48">
        <v>14860</v>
      </c>
      <c r="D48">
        <v>6927</v>
      </c>
      <c r="E48">
        <v>-2940</v>
      </c>
      <c r="F48">
        <v>0</v>
      </c>
      <c r="G48">
        <v>0</v>
      </c>
      <c r="H48">
        <v>123.47887623265228</v>
      </c>
      <c r="I48">
        <v>1820.9265386708116</v>
      </c>
      <c r="J48">
        <v>215.30126129343307</v>
      </c>
      <c r="K48">
        <v>1718.5355056571632</v>
      </c>
      <c r="L48">
        <v>0</v>
      </c>
      <c r="M48">
        <v>7865.2421818540597</v>
      </c>
      <c r="N48">
        <v>116877498.82235132</v>
      </c>
      <c r="R48" t="s">
        <v>234</v>
      </c>
      <c r="S48">
        <v>14860</v>
      </c>
      <c r="T48">
        <v>6347</v>
      </c>
      <c r="U48">
        <v>-1387</v>
      </c>
      <c r="V48">
        <v>0</v>
      </c>
      <c r="W48">
        <v>0</v>
      </c>
      <c r="X48">
        <v>3055.3265526466889</v>
      </c>
      <c r="Y48">
        <v>0</v>
      </c>
      <c r="Z48">
        <v>8015.3265526466894</v>
      </c>
      <c r="AA48">
        <v>119107753</v>
      </c>
      <c r="AB48">
        <v>94316420</v>
      </c>
      <c r="AC48">
        <v>0</v>
      </c>
      <c r="AD48">
        <v>0</v>
      </c>
      <c r="AE48" s="30">
        <v>0</v>
      </c>
      <c r="AF48" s="30">
        <v>0</v>
      </c>
      <c r="AG48" s="34">
        <v>-1387</v>
      </c>
      <c r="AJ48" t="s">
        <v>234</v>
      </c>
      <c r="AK48">
        <v>-2392.4175656493899</v>
      </c>
      <c r="AL48">
        <v>-1886.2977042822758</v>
      </c>
      <c r="AM48">
        <v>-2136</v>
      </c>
      <c r="AN48">
        <v>255.99999999999991</v>
      </c>
      <c r="AO48">
        <v>-506.11986136711403</v>
      </c>
    </row>
    <row r="49" spans="2:41">
      <c r="B49" t="s">
        <v>258</v>
      </c>
      <c r="C49">
        <v>8912</v>
      </c>
      <c r="D49">
        <v>18687</v>
      </c>
      <c r="E49">
        <v>5058</v>
      </c>
      <c r="F49">
        <v>0</v>
      </c>
      <c r="G49">
        <v>0</v>
      </c>
      <c r="H49">
        <v>0</v>
      </c>
      <c r="I49">
        <v>0</v>
      </c>
      <c r="J49">
        <v>0</v>
      </c>
      <c r="K49">
        <v>1718.5355056571632</v>
      </c>
      <c r="L49">
        <v>0</v>
      </c>
      <c r="M49">
        <v>25463.535505657164</v>
      </c>
      <c r="N49">
        <v>226931028.42641664</v>
      </c>
      <c r="R49" t="s">
        <v>258</v>
      </c>
      <c r="S49">
        <v>8912</v>
      </c>
      <c r="T49">
        <v>18037</v>
      </c>
      <c r="U49">
        <v>3064</v>
      </c>
      <c r="V49">
        <v>0</v>
      </c>
      <c r="W49">
        <v>0</v>
      </c>
      <c r="X49">
        <v>3055.3265526466889</v>
      </c>
      <c r="Y49">
        <v>0</v>
      </c>
      <c r="Z49">
        <v>24156.326552646689</v>
      </c>
      <c r="AA49">
        <v>215281182</v>
      </c>
      <c r="AB49">
        <v>160745744</v>
      </c>
      <c r="AC49">
        <v>0</v>
      </c>
      <c r="AD49">
        <v>27306368</v>
      </c>
      <c r="AE49" s="30">
        <v>0</v>
      </c>
      <c r="AF49" s="30">
        <v>0</v>
      </c>
      <c r="AG49" s="34">
        <v>3064</v>
      </c>
      <c r="AJ49" t="s">
        <v>258</v>
      </c>
      <c r="AK49">
        <v>473.37312179198216</v>
      </c>
      <c r="AL49">
        <v>678.38396363030824</v>
      </c>
      <c r="AM49">
        <v>427.99999999999989</v>
      </c>
      <c r="AN49">
        <v>-45.000000000000085</v>
      </c>
      <c r="AO49">
        <v>-205.01084183832609</v>
      </c>
    </row>
    <row r="50" spans="2:41">
      <c r="B50" t="s">
        <v>23</v>
      </c>
      <c r="C50">
        <v>5509</v>
      </c>
      <c r="D50">
        <v>14001</v>
      </c>
      <c r="E50">
        <v>904</v>
      </c>
      <c r="F50">
        <v>0</v>
      </c>
      <c r="G50">
        <v>0</v>
      </c>
      <c r="H50">
        <v>0</v>
      </c>
      <c r="I50">
        <v>0</v>
      </c>
      <c r="J50">
        <v>0</v>
      </c>
      <c r="K50">
        <v>1718.5355056571632</v>
      </c>
      <c r="L50">
        <v>0</v>
      </c>
      <c r="M50">
        <v>16623.535505657164</v>
      </c>
      <c r="N50">
        <v>91579057.100665316</v>
      </c>
      <c r="R50" t="s">
        <v>23</v>
      </c>
      <c r="S50">
        <v>5509</v>
      </c>
      <c r="T50">
        <v>13400</v>
      </c>
      <c r="U50">
        <v>-334</v>
      </c>
      <c r="V50">
        <v>0</v>
      </c>
      <c r="W50">
        <v>0</v>
      </c>
      <c r="X50">
        <v>3055.3265526466889</v>
      </c>
      <c r="Y50">
        <v>0</v>
      </c>
      <c r="Z50">
        <v>16121.326552646689</v>
      </c>
      <c r="AA50">
        <v>88812388</v>
      </c>
      <c r="AB50">
        <v>73820600</v>
      </c>
      <c r="AC50">
        <v>0</v>
      </c>
      <c r="AD50">
        <v>0</v>
      </c>
      <c r="AE50" s="30">
        <v>0</v>
      </c>
      <c r="AF50" s="30">
        <v>0</v>
      </c>
      <c r="AG50" s="34">
        <v>-334</v>
      </c>
      <c r="AJ50" t="s">
        <v>23</v>
      </c>
      <c r="AK50">
        <v>185.87155566872116</v>
      </c>
      <c r="AL50">
        <v>264.10493202881844</v>
      </c>
      <c r="AM50">
        <v>50.134720290217984</v>
      </c>
      <c r="AN50">
        <v>-135.86527970978202</v>
      </c>
      <c r="AO50">
        <v>-78.233376360097282</v>
      </c>
    </row>
    <row r="51" spans="2:41">
      <c r="B51" t="s">
        <v>45</v>
      </c>
      <c r="C51">
        <v>21783</v>
      </c>
      <c r="D51">
        <v>12579</v>
      </c>
      <c r="E51">
        <v>2000</v>
      </c>
      <c r="F51">
        <v>0</v>
      </c>
      <c r="G51">
        <v>0</v>
      </c>
      <c r="H51">
        <v>0</v>
      </c>
      <c r="I51">
        <v>0</v>
      </c>
      <c r="J51">
        <v>0</v>
      </c>
      <c r="K51">
        <v>1718.5355056571632</v>
      </c>
      <c r="L51">
        <v>0</v>
      </c>
      <c r="M51">
        <v>16297.535505657163</v>
      </c>
      <c r="N51">
        <v>355009215.91972995</v>
      </c>
      <c r="R51" t="s">
        <v>45</v>
      </c>
      <c r="S51">
        <v>21783</v>
      </c>
      <c r="T51">
        <v>11988</v>
      </c>
      <c r="U51">
        <v>978</v>
      </c>
      <c r="V51">
        <v>0</v>
      </c>
      <c r="W51">
        <v>0</v>
      </c>
      <c r="X51">
        <v>3055.3265526466889</v>
      </c>
      <c r="Y51">
        <v>0</v>
      </c>
      <c r="Z51">
        <v>16021.326552646689</v>
      </c>
      <c r="AA51">
        <v>348992556</v>
      </c>
      <c r="AB51">
        <v>261134604</v>
      </c>
      <c r="AC51">
        <v>0</v>
      </c>
      <c r="AD51">
        <v>21303774</v>
      </c>
      <c r="AE51" s="30">
        <v>0</v>
      </c>
      <c r="AF51" s="30">
        <v>0</v>
      </c>
      <c r="AG51" s="34">
        <v>978</v>
      </c>
      <c r="AJ51" t="s">
        <v>45</v>
      </c>
      <c r="AK51">
        <v>1049.3343628980465</v>
      </c>
      <c r="AL51">
        <v>1014.7237827425688</v>
      </c>
      <c r="AM51">
        <v>913.13472029021796</v>
      </c>
      <c r="AN51">
        <v>-135.86527970978202</v>
      </c>
      <c r="AO51">
        <v>34.610580155477692</v>
      </c>
    </row>
    <row r="52" spans="2:41">
      <c r="B52" t="s">
        <v>101</v>
      </c>
      <c r="C52">
        <v>10001</v>
      </c>
      <c r="D52">
        <v>13856</v>
      </c>
      <c r="E52">
        <v>4695</v>
      </c>
      <c r="F52">
        <v>0</v>
      </c>
      <c r="G52">
        <v>0</v>
      </c>
      <c r="H52">
        <v>0</v>
      </c>
      <c r="I52">
        <v>0</v>
      </c>
      <c r="J52">
        <v>0</v>
      </c>
      <c r="K52">
        <v>1718.5355056571632</v>
      </c>
      <c r="L52">
        <v>0</v>
      </c>
      <c r="M52">
        <v>20269.535505657164</v>
      </c>
      <c r="N52">
        <v>202715624.59207731</v>
      </c>
      <c r="R52" t="s">
        <v>101</v>
      </c>
      <c r="S52">
        <v>10001</v>
      </c>
      <c r="T52">
        <v>13256</v>
      </c>
      <c r="U52">
        <v>4124</v>
      </c>
      <c r="V52">
        <v>0</v>
      </c>
      <c r="W52">
        <v>0</v>
      </c>
      <c r="X52">
        <v>3055.3265526466889</v>
      </c>
      <c r="Y52">
        <v>0</v>
      </c>
      <c r="Z52">
        <v>20435.326552646689</v>
      </c>
      <c r="AA52">
        <v>204373701</v>
      </c>
      <c r="AB52">
        <v>132573256</v>
      </c>
      <c r="AC52">
        <v>0</v>
      </c>
      <c r="AD52">
        <v>41244124</v>
      </c>
      <c r="AE52" s="30">
        <v>0</v>
      </c>
      <c r="AF52" s="30">
        <v>0</v>
      </c>
      <c r="AG52" s="34">
        <v>4124</v>
      </c>
      <c r="AJ52" t="s">
        <v>101</v>
      </c>
      <c r="AK52">
        <v>525.28561673770037</v>
      </c>
      <c r="AL52">
        <v>-247.35729154803812</v>
      </c>
      <c r="AM52">
        <v>389.13472029021796</v>
      </c>
      <c r="AN52">
        <v>-135.86527970978202</v>
      </c>
      <c r="AO52">
        <v>772.64290828573849</v>
      </c>
    </row>
    <row r="53" spans="2:41">
      <c r="B53" t="s">
        <v>126</v>
      </c>
      <c r="C53">
        <v>167578</v>
      </c>
      <c r="D53">
        <v>9425</v>
      </c>
      <c r="E53">
        <v>-3956</v>
      </c>
      <c r="F53">
        <v>0</v>
      </c>
      <c r="G53">
        <v>0</v>
      </c>
      <c r="H53">
        <v>0</v>
      </c>
      <c r="I53">
        <v>822.92653867081162</v>
      </c>
      <c r="J53">
        <v>0</v>
      </c>
      <c r="K53">
        <v>1718.5355056571632</v>
      </c>
      <c r="L53">
        <v>0</v>
      </c>
      <c r="M53">
        <v>8010.4620443279755</v>
      </c>
      <c r="N53">
        <v>1342377208.4643934</v>
      </c>
      <c r="R53" t="s">
        <v>126</v>
      </c>
      <c r="S53">
        <v>167578</v>
      </c>
      <c r="T53">
        <v>8853</v>
      </c>
      <c r="U53">
        <v>-3532</v>
      </c>
      <c r="V53">
        <v>0</v>
      </c>
      <c r="W53">
        <v>0</v>
      </c>
      <c r="X53">
        <v>3055.3265526466889</v>
      </c>
      <c r="Y53">
        <v>0</v>
      </c>
      <c r="Z53">
        <v>8376.3265526466894</v>
      </c>
      <c r="AA53">
        <v>1403688051</v>
      </c>
      <c r="AB53">
        <v>1483568034</v>
      </c>
      <c r="AC53">
        <v>0</v>
      </c>
      <c r="AD53">
        <v>0</v>
      </c>
      <c r="AE53" s="30">
        <v>0</v>
      </c>
      <c r="AF53" s="30">
        <v>0</v>
      </c>
      <c r="AG53" s="34">
        <v>-3532</v>
      </c>
      <c r="AJ53" t="s">
        <v>126</v>
      </c>
      <c r="AK53">
        <v>214.25045216491071</v>
      </c>
      <c r="AL53">
        <v>-373.74290304028364</v>
      </c>
      <c r="AM53">
        <v>78.134720290217984</v>
      </c>
      <c r="AN53">
        <v>-135.86527970978202</v>
      </c>
      <c r="AO53">
        <v>587.99335520519435</v>
      </c>
    </row>
    <row r="54" spans="2:41">
      <c r="B54" t="s">
        <v>143</v>
      </c>
      <c r="C54">
        <v>28570</v>
      </c>
      <c r="D54">
        <v>12242</v>
      </c>
      <c r="E54">
        <v>-49</v>
      </c>
      <c r="F54">
        <v>0</v>
      </c>
      <c r="G54">
        <v>0</v>
      </c>
      <c r="H54">
        <v>0</v>
      </c>
      <c r="I54">
        <v>126.92653867081174</v>
      </c>
      <c r="J54">
        <v>183.30126129343307</v>
      </c>
      <c r="K54">
        <v>1718.5355056571632</v>
      </c>
      <c r="L54">
        <v>0</v>
      </c>
      <c r="M54">
        <v>14221.763305621407</v>
      </c>
      <c r="N54">
        <v>406315777.64160359</v>
      </c>
      <c r="R54" t="s">
        <v>143</v>
      </c>
      <c r="S54">
        <v>28570</v>
      </c>
      <c r="T54">
        <v>11652</v>
      </c>
      <c r="U54">
        <v>-303</v>
      </c>
      <c r="V54">
        <v>0</v>
      </c>
      <c r="W54">
        <v>0</v>
      </c>
      <c r="X54">
        <v>3055.3265526466889</v>
      </c>
      <c r="Y54">
        <v>0</v>
      </c>
      <c r="Z54">
        <v>14404.326552646689</v>
      </c>
      <c r="AA54">
        <v>411531610</v>
      </c>
      <c r="AB54">
        <v>332897640</v>
      </c>
      <c r="AC54">
        <v>0</v>
      </c>
      <c r="AD54">
        <v>0</v>
      </c>
      <c r="AE54" s="30">
        <v>0</v>
      </c>
      <c r="AF54" s="30">
        <v>0</v>
      </c>
      <c r="AG54" s="34">
        <v>-303</v>
      </c>
      <c r="AJ54" t="s">
        <v>143</v>
      </c>
      <c r="AK54">
        <v>283.47895440178672</v>
      </c>
      <c r="AL54">
        <v>365.16603795998253</v>
      </c>
      <c r="AM54">
        <v>147.13472029021798</v>
      </c>
      <c r="AN54">
        <v>-135.86527970978202</v>
      </c>
      <c r="AO54">
        <v>-81.687083558195809</v>
      </c>
    </row>
    <row r="55" spans="2:41">
      <c r="B55" t="s">
        <v>145</v>
      </c>
      <c r="C55">
        <v>43776</v>
      </c>
      <c r="D55">
        <v>14627</v>
      </c>
      <c r="E55">
        <v>1366</v>
      </c>
      <c r="F55">
        <v>0</v>
      </c>
      <c r="G55">
        <v>0</v>
      </c>
      <c r="H55">
        <v>0</v>
      </c>
      <c r="I55">
        <v>0</v>
      </c>
      <c r="J55">
        <v>0</v>
      </c>
      <c r="K55">
        <v>1718.5355056571632</v>
      </c>
      <c r="L55">
        <v>0</v>
      </c>
      <c r="M55">
        <v>17711.535505657164</v>
      </c>
      <c r="N55">
        <v>775340178.29564798</v>
      </c>
      <c r="R55" t="s">
        <v>145</v>
      </c>
      <c r="S55">
        <v>43776</v>
      </c>
      <c r="T55">
        <v>14022</v>
      </c>
      <c r="U55">
        <v>704</v>
      </c>
      <c r="V55">
        <v>0</v>
      </c>
      <c r="W55">
        <v>0</v>
      </c>
      <c r="X55">
        <v>3055.3265526466889</v>
      </c>
      <c r="Y55">
        <v>0</v>
      </c>
      <c r="Z55">
        <v>17781.326552646689</v>
      </c>
      <c r="AA55">
        <v>778395351</v>
      </c>
      <c r="AB55">
        <v>613827072</v>
      </c>
      <c r="AC55">
        <v>0</v>
      </c>
      <c r="AD55">
        <v>30818304</v>
      </c>
      <c r="AE55" s="30">
        <v>0</v>
      </c>
      <c r="AF55" s="30">
        <v>0</v>
      </c>
      <c r="AG55" s="34">
        <v>704</v>
      </c>
      <c r="AJ55" t="s">
        <v>145</v>
      </c>
      <c r="AK55">
        <v>843.40589785153861</v>
      </c>
      <c r="AL55">
        <v>888.13513675263221</v>
      </c>
      <c r="AM55">
        <v>707.13472029021796</v>
      </c>
      <c r="AN55">
        <v>-135.86527970978202</v>
      </c>
      <c r="AO55">
        <v>-44.729238901093595</v>
      </c>
    </row>
    <row r="56" spans="2:41">
      <c r="B56" t="s">
        <v>157</v>
      </c>
      <c r="C56">
        <v>145222</v>
      </c>
      <c r="D56">
        <v>12264</v>
      </c>
      <c r="E56">
        <v>-424</v>
      </c>
      <c r="F56">
        <v>0</v>
      </c>
      <c r="G56">
        <v>0</v>
      </c>
      <c r="H56">
        <v>0</v>
      </c>
      <c r="I56">
        <v>404.92653867081174</v>
      </c>
      <c r="J56">
        <v>0</v>
      </c>
      <c r="K56">
        <v>1718.5355056571632</v>
      </c>
      <c r="L56">
        <v>0</v>
      </c>
      <c r="M56">
        <v>13963.462044327975</v>
      </c>
      <c r="N56">
        <v>2027801885.0013971</v>
      </c>
      <c r="R56" t="s">
        <v>157</v>
      </c>
      <c r="S56">
        <v>145222</v>
      </c>
      <c r="T56">
        <v>11674</v>
      </c>
      <c r="U56">
        <v>-400</v>
      </c>
      <c r="V56">
        <v>0</v>
      </c>
      <c r="W56">
        <v>0</v>
      </c>
      <c r="X56">
        <v>3055.3265526466889</v>
      </c>
      <c r="Y56">
        <v>0</v>
      </c>
      <c r="Z56">
        <v>14329.326552646689</v>
      </c>
      <c r="AA56">
        <v>2080933461</v>
      </c>
      <c r="AB56">
        <v>1695321628</v>
      </c>
      <c r="AC56">
        <v>0</v>
      </c>
      <c r="AD56">
        <v>0</v>
      </c>
      <c r="AE56" s="30">
        <v>0</v>
      </c>
      <c r="AF56" s="30">
        <v>0</v>
      </c>
      <c r="AG56" s="34">
        <v>-400</v>
      </c>
      <c r="AJ56" t="s">
        <v>157</v>
      </c>
      <c r="AK56">
        <v>1359.3714167185299</v>
      </c>
      <c r="AL56">
        <v>1078.5610436698471</v>
      </c>
      <c r="AM56">
        <v>1223.134720290218</v>
      </c>
      <c r="AN56">
        <v>-135.86527970978202</v>
      </c>
      <c r="AO56">
        <v>280.81037304868278</v>
      </c>
    </row>
    <row r="57" spans="2:41">
      <c r="B57" t="s">
        <v>217</v>
      </c>
      <c r="C57">
        <v>14860</v>
      </c>
      <c r="D57">
        <v>12253</v>
      </c>
      <c r="E57">
        <v>768</v>
      </c>
      <c r="F57">
        <v>0</v>
      </c>
      <c r="G57">
        <v>0</v>
      </c>
      <c r="H57">
        <v>0</v>
      </c>
      <c r="I57">
        <v>0</v>
      </c>
      <c r="J57">
        <v>0</v>
      </c>
      <c r="K57">
        <v>1718.5355056571632</v>
      </c>
      <c r="L57">
        <v>0</v>
      </c>
      <c r="M57">
        <v>14739.535505657163</v>
      </c>
      <c r="N57">
        <v>219029497.61406544</v>
      </c>
      <c r="R57" t="s">
        <v>217</v>
      </c>
      <c r="S57">
        <v>14860</v>
      </c>
      <c r="T57">
        <v>11664</v>
      </c>
      <c r="U57">
        <v>-170</v>
      </c>
      <c r="V57">
        <v>0</v>
      </c>
      <c r="W57">
        <v>0</v>
      </c>
      <c r="X57">
        <v>3055.3265526466889</v>
      </c>
      <c r="Y57">
        <v>0</v>
      </c>
      <c r="Z57">
        <v>14549.326552646689</v>
      </c>
      <c r="AA57">
        <v>216202993</v>
      </c>
      <c r="AB57">
        <v>173327040</v>
      </c>
      <c r="AC57">
        <v>0</v>
      </c>
      <c r="AD57">
        <v>0</v>
      </c>
      <c r="AE57" s="30">
        <v>0</v>
      </c>
      <c r="AF57" s="30">
        <v>0</v>
      </c>
      <c r="AG57" s="34">
        <v>-170</v>
      </c>
      <c r="AJ57" t="s">
        <v>217</v>
      </c>
      <c r="AK57">
        <v>1936.1700244690946</v>
      </c>
      <c r="AL57">
        <v>2162.4451749261934</v>
      </c>
      <c r="AM57">
        <v>1912</v>
      </c>
      <c r="AN57">
        <v>-24.000000000000085</v>
      </c>
      <c r="AO57">
        <v>-226.27515045709879</v>
      </c>
    </row>
    <row r="58" spans="2:41">
      <c r="B58" t="s">
        <v>245</v>
      </c>
      <c r="C58">
        <v>7431</v>
      </c>
      <c r="D58">
        <v>10224</v>
      </c>
      <c r="E58">
        <v>661</v>
      </c>
      <c r="F58">
        <v>0</v>
      </c>
      <c r="G58">
        <v>0</v>
      </c>
      <c r="H58">
        <v>0</v>
      </c>
      <c r="I58">
        <v>0</v>
      </c>
      <c r="J58">
        <v>0</v>
      </c>
      <c r="K58">
        <v>1718.5355056571632</v>
      </c>
      <c r="L58">
        <v>0</v>
      </c>
      <c r="M58">
        <v>12603.535505657163</v>
      </c>
      <c r="N58">
        <v>93656872.342538372</v>
      </c>
      <c r="R58" t="s">
        <v>245</v>
      </c>
      <c r="S58">
        <v>7431</v>
      </c>
      <c r="T58">
        <v>9647</v>
      </c>
      <c r="U58">
        <v>-564</v>
      </c>
      <c r="V58">
        <v>0</v>
      </c>
      <c r="W58">
        <v>0</v>
      </c>
      <c r="X58">
        <v>3055.3265526466889</v>
      </c>
      <c r="Y58">
        <v>0</v>
      </c>
      <c r="Z58">
        <v>12138.326552646689</v>
      </c>
      <c r="AA58">
        <v>90199905</v>
      </c>
      <c r="AB58">
        <v>71686857</v>
      </c>
      <c r="AC58">
        <v>0</v>
      </c>
      <c r="AD58">
        <v>0</v>
      </c>
      <c r="AE58" s="30">
        <v>0</v>
      </c>
      <c r="AF58" s="30">
        <v>0</v>
      </c>
      <c r="AG58" s="34">
        <v>-564</v>
      </c>
      <c r="AJ58" t="s">
        <v>245</v>
      </c>
      <c r="AK58">
        <v>142.52981367344819</v>
      </c>
      <c r="AL58">
        <v>66.368687184659393</v>
      </c>
      <c r="AM58">
        <v>7.1347202902179845</v>
      </c>
      <c r="AN58">
        <v>-135.86527970978202</v>
      </c>
      <c r="AO58">
        <v>76.161126488788796</v>
      </c>
    </row>
    <row r="59" spans="2:41">
      <c r="B59" t="s">
        <v>247</v>
      </c>
      <c r="C59">
        <v>7557</v>
      </c>
      <c r="D59">
        <v>17202</v>
      </c>
      <c r="E59">
        <v>2216</v>
      </c>
      <c r="F59">
        <v>0</v>
      </c>
      <c r="G59">
        <v>0</v>
      </c>
      <c r="H59">
        <v>0</v>
      </c>
      <c r="I59">
        <v>0</v>
      </c>
      <c r="J59">
        <v>0</v>
      </c>
      <c r="K59">
        <v>1718.5355056571632</v>
      </c>
      <c r="L59">
        <v>0</v>
      </c>
      <c r="M59">
        <v>21136.535505657164</v>
      </c>
      <c r="N59">
        <v>159728798.81625119</v>
      </c>
      <c r="R59" t="s">
        <v>247</v>
      </c>
      <c r="S59">
        <v>7557</v>
      </c>
      <c r="T59">
        <v>16581</v>
      </c>
      <c r="U59">
        <v>544</v>
      </c>
      <c r="V59">
        <v>0</v>
      </c>
      <c r="W59">
        <v>0</v>
      </c>
      <c r="X59">
        <v>3055.3265526466889</v>
      </c>
      <c r="Y59">
        <v>0</v>
      </c>
      <c r="Z59">
        <v>20180.326552646689</v>
      </c>
      <c r="AA59">
        <v>152502728</v>
      </c>
      <c r="AB59">
        <v>125302617</v>
      </c>
      <c r="AC59">
        <v>0</v>
      </c>
      <c r="AD59">
        <v>4111008</v>
      </c>
      <c r="AE59" s="30">
        <v>0</v>
      </c>
      <c r="AF59" s="30">
        <v>0</v>
      </c>
      <c r="AG59" s="34">
        <v>544</v>
      </c>
      <c r="AJ59" t="s">
        <v>247</v>
      </c>
      <c r="AK59">
        <v>521.74726078748154</v>
      </c>
      <c r="AL59">
        <v>1853.4903994078468</v>
      </c>
      <c r="AM59">
        <v>1602.9999999999998</v>
      </c>
      <c r="AN59">
        <v>1080.9999999999998</v>
      </c>
      <c r="AO59">
        <v>-1331.7431386203652</v>
      </c>
    </row>
    <row r="60" spans="2:41">
      <c r="B60" t="s">
        <v>267</v>
      </c>
      <c r="C60">
        <v>3659</v>
      </c>
      <c r="D60">
        <v>15107</v>
      </c>
      <c r="E60">
        <v>5917</v>
      </c>
      <c r="F60">
        <v>0</v>
      </c>
      <c r="G60">
        <v>0</v>
      </c>
      <c r="H60">
        <v>0</v>
      </c>
      <c r="I60">
        <v>0</v>
      </c>
      <c r="J60">
        <v>0</v>
      </c>
      <c r="K60">
        <v>1718.5355056571632</v>
      </c>
      <c r="L60">
        <v>0</v>
      </c>
      <c r="M60">
        <v>22742.535505657164</v>
      </c>
      <c r="N60">
        <v>83214937.415199563</v>
      </c>
      <c r="R60" t="s">
        <v>267</v>
      </c>
      <c r="S60">
        <v>3659</v>
      </c>
      <c r="T60">
        <v>14499</v>
      </c>
      <c r="U60">
        <v>5054</v>
      </c>
      <c r="V60">
        <v>0</v>
      </c>
      <c r="W60">
        <v>0</v>
      </c>
      <c r="X60">
        <v>3055.3265526466889</v>
      </c>
      <c r="Y60">
        <v>0</v>
      </c>
      <c r="Z60">
        <v>22608.326552646689</v>
      </c>
      <c r="AA60">
        <v>82723867</v>
      </c>
      <c r="AB60">
        <v>53051841</v>
      </c>
      <c r="AC60">
        <v>0</v>
      </c>
      <c r="AD60">
        <v>18492586</v>
      </c>
      <c r="AE60" s="30">
        <v>0</v>
      </c>
      <c r="AF60" s="30">
        <v>0</v>
      </c>
      <c r="AG60" s="34">
        <v>5054</v>
      </c>
      <c r="AJ60" t="s">
        <v>267</v>
      </c>
      <c r="AK60">
        <v>-1649.2226038807712</v>
      </c>
      <c r="AL60">
        <v>-1440.6341330157038</v>
      </c>
      <c r="AM60">
        <v>-1691</v>
      </c>
      <c r="AN60">
        <v>-42.000000000000085</v>
      </c>
      <c r="AO60">
        <v>-208.58847086506739</v>
      </c>
    </row>
    <row r="61" spans="2:41">
      <c r="B61" t="s">
        <v>275</v>
      </c>
      <c r="C61">
        <v>11447</v>
      </c>
      <c r="D61">
        <v>14301</v>
      </c>
      <c r="E61">
        <v>400</v>
      </c>
      <c r="F61">
        <v>0</v>
      </c>
      <c r="G61">
        <v>0</v>
      </c>
      <c r="H61">
        <v>0</v>
      </c>
      <c r="I61">
        <v>0</v>
      </c>
      <c r="J61">
        <v>0</v>
      </c>
      <c r="K61">
        <v>1718.5355056571632</v>
      </c>
      <c r="L61">
        <v>0</v>
      </c>
      <c r="M61">
        <v>16419.535505657164</v>
      </c>
      <c r="N61">
        <v>187954422.93325755</v>
      </c>
      <c r="R61" t="s">
        <v>275</v>
      </c>
      <c r="S61">
        <v>11447</v>
      </c>
      <c r="T61">
        <v>13698</v>
      </c>
      <c r="U61">
        <v>-499</v>
      </c>
      <c r="V61">
        <v>0</v>
      </c>
      <c r="W61">
        <v>0</v>
      </c>
      <c r="X61">
        <v>3055.3265526466889</v>
      </c>
      <c r="Y61">
        <v>0</v>
      </c>
      <c r="Z61">
        <v>16254.326552646689</v>
      </c>
      <c r="AA61">
        <v>186063276</v>
      </c>
      <c r="AB61">
        <v>156801006</v>
      </c>
      <c r="AC61">
        <v>0</v>
      </c>
      <c r="AD61">
        <v>0</v>
      </c>
      <c r="AE61" s="30">
        <v>0</v>
      </c>
      <c r="AF61" s="30">
        <v>0</v>
      </c>
      <c r="AG61" s="34">
        <v>-499</v>
      </c>
      <c r="AJ61" t="s">
        <v>275</v>
      </c>
      <c r="AK61">
        <v>927.85705757087544</v>
      </c>
      <c r="AL61">
        <v>131.55174465577966</v>
      </c>
      <c r="AM61">
        <v>792.13472029021796</v>
      </c>
      <c r="AN61">
        <v>-135.86527970978202</v>
      </c>
      <c r="AO61">
        <v>796.30531291509578</v>
      </c>
    </row>
    <row r="62" spans="2:41">
      <c r="B62" t="s">
        <v>282</v>
      </c>
      <c r="C62">
        <v>5267</v>
      </c>
      <c r="D62">
        <v>15672</v>
      </c>
      <c r="E62">
        <v>3992</v>
      </c>
      <c r="F62">
        <v>0</v>
      </c>
      <c r="G62">
        <v>0</v>
      </c>
      <c r="H62">
        <v>0</v>
      </c>
      <c r="I62">
        <v>0</v>
      </c>
      <c r="J62">
        <v>0</v>
      </c>
      <c r="K62">
        <v>1718.5355056571632</v>
      </c>
      <c r="L62">
        <v>0</v>
      </c>
      <c r="M62">
        <v>21382.535505657164</v>
      </c>
      <c r="N62">
        <v>112621814.50829628</v>
      </c>
      <c r="R62" t="s">
        <v>282</v>
      </c>
      <c r="S62">
        <v>5267</v>
      </c>
      <c r="T62">
        <v>15061</v>
      </c>
      <c r="U62">
        <v>1492</v>
      </c>
      <c r="V62">
        <v>0</v>
      </c>
      <c r="W62">
        <v>0</v>
      </c>
      <c r="X62">
        <v>3055.3265526466889</v>
      </c>
      <c r="Y62">
        <v>0</v>
      </c>
      <c r="Z62">
        <v>19608.326552646689</v>
      </c>
      <c r="AA62">
        <v>103277056</v>
      </c>
      <c r="AB62">
        <v>79326287</v>
      </c>
      <c r="AC62">
        <v>0</v>
      </c>
      <c r="AD62">
        <v>7858364</v>
      </c>
      <c r="AE62" s="30">
        <v>0</v>
      </c>
      <c r="AF62" s="30">
        <v>0</v>
      </c>
      <c r="AG62" s="34">
        <v>1492</v>
      </c>
      <c r="AJ62" t="s">
        <v>282</v>
      </c>
      <c r="AK62">
        <v>-530.56129325820348</v>
      </c>
      <c r="AL62">
        <v>-203.55932639449111</v>
      </c>
      <c r="AM62">
        <v>-454.00000000000011</v>
      </c>
      <c r="AN62">
        <v>76.999999999999915</v>
      </c>
      <c r="AO62">
        <v>-327.00196686371237</v>
      </c>
    </row>
    <row r="63" spans="2:41">
      <c r="B63" t="s">
        <v>7</v>
      </c>
      <c r="C63">
        <v>6846</v>
      </c>
      <c r="D63">
        <v>14254</v>
      </c>
      <c r="E63">
        <v>1568</v>
      </c>
      <c r="F63">
        <v>0</v>
      </c>
      <c r="G63">
        <v>0</v>
      </c>
      <c r="H63">
        <v>0</v>
      </c>
      <c r="I63">
        <v>0</v>
      </c>
      <c r="J63">
        <v>0</v>
      </c>
      <c r="K63">
        <v>1718.5355056571632</v>
      </c>
      <c r="L63">
        <v>0</v>
      </c>
      <c r="M63">
        <v>17540.535505657164</v>
      </c>
      <c r="N63">
        <v>120082506.07172894</v>
      </c>
      <c r="R63" t="s">
        <v>7</v>
      </c>
      <c r="S63">
        <v>6846</v>
      </c>
      <c r="T63">
        <v>13647</v>
      </c>
      <c r="U63">
        <v>497</v>
      </c>
      <c r="V63">
        <v>0</v>
      </c>
      <c r="W63">
        <v>0</v>
      </c>
      <c r="X63">
        <v>3055.3265526466889</v>
      </c>
      <c r="Y63">
        <v>0</v>
      </c>
      <c r="Z63">
        <v>17199.326552646689</v>
      </c>
      <c r="AA63">
        <v>117746590</v>
      </c>
      <c r="AB63">
        <v>93427362</v>
      </c>
      <c r="AC63">
        <v>0</v>
      </c>
      <c r="AD63">
        <v>3402462</v>
      </c>
      <c r="AE63" s="30">
        <v>0</v>
      </c>
      <c r="AF63" s="30">
        <v>0</v>
      </c>
      <c r="AG63" s="34">
        <v>497</v>
      </c>
      <c r="AJ63" t="s">
        <v>7</v>
      </c>
      <c r="AK63">
        <v>365.16470968744215</v>
      </c>
      <c r="AL63">
        <v>-203.03056129149809</v>
      </c>
      <c r="AM63">
        <v>229.13472029021798</v>
      </c>
      <c r="AN63">
        <v>-135.86527970978202</v>
      </c>
      <c r="AO63">
        <v>568.19527097894024</v>
      </c>
    </row>
    <row r="64" spans="2:41">
      <c r="B64" t="s">
        <v>34</v>
      </c>
      <c r="C64">
        <v>17796</v>
      </c>
      <c r="D64">
        <v>13832</v>
      </c>
      <c r="E64">
        <v>3354</v>
      </c>
      <c r="F64">
        <v>0</v>
      </c>
      <c r="G64">
        <v>0</v>
      </c>
      <c r="H64">
        <v>0</v>
      </c>
      <c r="I64">
        <v>0</v>
      </c>
      <c r="J64">
        <v>0</v>
      </c>
      <c r="K64">
        <v>1718.5355056571632</v>
      </c>
      <c r="L64">
        <v>0</v>
      </c>
      <c r="M64">
        <v>18904.535505657164</v>
      </c>
      <c r="N64">
        <v>336425113.85867488</v>
      </c>
      <c r="R64" t="s">
        <v>34</v>
      </c>
      <c r="S64">
        <v>17796</v>
      </c>
      <c r="T64">
        <v>13228</v>
      </c>
      <c r="U64">
        <v>1688</v>
      </c>
      <c r="V64">
        <v>0</v>
      </c>
      <c r="W64">
        <v>0</v>
      </c>
      <c r="X64">
        <v>3055.3265526466889</v>
      </c>
      <c r="Y64">
        <v>0</v>
      </c>
      <c r="Z64">
        <v>17971.326552646689</v>
      </c>
      <c r="AA64">
        <v>319817727</v>
      </c>
      <c r="AB64">
        <v>235405488</v>
      </c>
      <c r="AC64">
        <v>0</v>
      </c>
      <c r="AD64">
        <v>30039648</v>
      </c>
      <c r="AE64" s="30">
        <v>0</v>
      </c>
      <c r="AF64" s="30">
        <v>0</v>
      </c>
      <c r="AG64" s="34">
        <v>1688</v>
      </c>
      <c r="AJ64" t="s">
        <v>34</v>
      </c>
      <c r="AK64">
        <v>4183.0408502219307</v>
      </c>
      <c r="AL64">
        <v>3136.2441946744311</v>
      </c>
      <c r="AM64">
        <v>4047.134720290218</v>
      </c>
      <c r="AN64">
        <v>-135.86527970978202</v>
      </c>
      <c r="AO64">
        <v>1046.7966555474995</v>
      </c>
    </row>
    <row r="65" spans="2:41">
      <c r="B65" t="s">
        <v>50</v>
      </c>
      <c r="C65">
        <v>29087</v>
      </c>
      <c r="D65">
        <v>12220</v>
      </c>
      <c r="E65">
        <v>2545</v>
      </c>
      <c r="F65">
        <v>0</v>
      </c>
      <c r="G65">
        <v>0</v>
      </c>
      <c r="H65">
        <v>0</v>
      </c>
      <c r="I65">
        <v>0</v>
      </c>
      <c r="J65">
        <v>0</v>
      </c>
      <c r="K65">
        <v>1718.5355056571632</v>
      </c>
      <c r="L65">
        <v>0</v>
      </c>
      <c r="M65">
        <v>16483.535505657164</v>
      </c>
      <c r="N65">
        <v>479456597.25304991</v>
      </c>
      <c r="R65" t="s">
        <v>50</v>
      </c>
      <c r="S65">
        <v>29087</v>
      </c>
      <c r="T65">
        <v>11625</v>
      </c>
      <c r="U65">
        <v>1140</v>
      </c>
      <c r="V65">
        <v>0</v>
      </c>
      <c r="W65">
        <v>0</v>
      </c>
      <c r="X65">
        <v>3055.3265526466889</v>
      </c>
      <c r="Y65">
        <v>0</v>
      </c>
      <c r="Z65">
        <v>15820.326552646689</v>
      </c>
      <c r="AA65">
        <v>460165838</v>
      </c>
      <c r="AB65">
        <v>338136375</v>
      </c>
      <c r="AC65">
        <v>0</v>
      </c>
      <c r="AD65">
        <v>33159180</v>
      </c>
      <c r="AE65" s="30">
        <v>0</v>
      </c>
      <c r="AF65" s="30">
        <v>0</v>
      </c>
      <c r="AG65" s="34">
        <v>1140</v>
      </c>
      <c r="AJ65" t="s">
        <v>50</v>
      </c>
      <c r="AK65">
        <v>-42.574794233548346</v>
      </c>
      <c r="AL65">
        <v>524.35698378985126</v>
      </c>
      <c r="AM65">
        <v>273.99999999999989</v>
      </c>
      <c r="AN65">
        <v>316.99999999999989</v>
      </c>
      <c r="AO65">
        <v>-566.9317780233996</v>
      </c>
    </row>
    <row r="66" spans="2:41">
      <c r="B66" t="s">
        <v>52</v>
      </c>
      <c r="C66">
        <v>9281</v>
      </c>
      <c r="D66">
        <v>10627</v>
      </c>
      <c r="E66">
        <v>1245</v>
      </c>
      <c r="F66">
        <v>0</v>
      </c>
      <c r="G66">
        <v>0</v>
      </c>
      <c r="H66">
        <v>0</v>
      </c>
      <c r="I66">
        <v>0</v>
      </c>
      <c r="J66">
        <v>0</v>
      </c>
      <c r="K66">
        <v>1718.5355056571632</v>
      </c>
      <c r="L66">
        <v>0</v>
      </c>
      <c r="M66">
        <v>13590.535505657163</v>
      </c>
      <c r="N66">
        <v>126133760.02800412</v>
      </c>
      <c r="R66" t="s">
        <v>52</v>
      </c>
      <c r="S66">
        <v>9281</v>
      </c>
      <c r="T66">
        <v>10042</v>
      </c>
      <c r="U66">
        <v>-904</v>
      </c>
      <c r="V66">
        <v>0</v>
      </c>
      <c r="W66">
        <v>0</v>
      </c>
      <c r="X66">
        <v>3055.3265526466889</v>
      </c>
      <c r="Y66">
        <v>0</v>
      </c>
      <c r="Z66">
        <v>12193.326552646689</v>
      </c>
      <c r="AA66">
        <v>113166264</v>
      </c>
      <c r="AB66">
        <v>93199802</v>
      </c>
      <c r="AC66">
        <v>0</v>
      </c>
      <c r="AD66">
        <v>0</v>
      </c>
      <c r="AE66" s="30">
        <v>0</v>
      </c>
      <c r="AF66" s="30">
        <v>0</v>
      </c>
      <c r="AG66" s="34">
        <v>-904</v>
      </c>
      <c r="AJ66" t="s">
        <v>52</v>
      </c>
      <c r="AK66">
        <v>-1284.5636856919182</v>
      </c>
      <c r="AL66">
        <v>-950.6128703522354</v>
      </c>
      <c r="AM66">
        <v>-1201</v>
      </c>
      <c r="AN66">
        <v>83.999999999999915</v>
      </c>
      <c r="AO66">
        <v>-333.95081533968278</v>
      </c>
    </row>
    <row r="67" spans="2:41">
      <c r="B67" t="s">
        <v>61</v>
      </c>
      <c r="C67">
        <v>13266</v>
      </c>
      <c r="D67">
        <v>13221</v>
      </c>
      <c r="E67">
        <v>2004</v>
      </c>
      <c r="F67">
        <v>207</v>
      </c>
      <c r="G67">
        <v>0</v>
      </c>
      <c r="H67">
        <v>0</v>
      </c>
      <c r="I67">
        <v>1179.9265386708116</v>
      </c>
      <c r="J67">
        <v>215.30126129343307</v>
      </c>
      <c r="K67">
        <v>1718.5355056571632</v>
      </c>
      <c r="L67">
        <v>0</v>
      </c>
      <c r="M67">
        <v>18545.763305621407</v>
      </c>
      <c r="N67">
        <v>246028096.0123736</v>
      </c>
      <c r="R67" t="s">
        <v>61</v>
      </c>
      <c r="S67">
        <v>13266</v>
      </c>
      <c r="T67">
        <v>12620</v>
      </c>
      <c r="U67">
        <v>3021</v>
      </c>
      <c r="V67">
        <v>0</v>
      </c>
      <c r="W67">
        <v>0</v>
      </c>
      <c r="X67">
        <v>3055.3265526466889</v>
      </c>
      <c r="Y67">
        <v>0</v>
      </c>
      <c r="Z67">
        <v>18696.326552646689</v>
      </c>
      <c r="AA67">
        <v>248025468</v>
      </c>
      <c r="AB67">
        <v>167416920</v>
      </c>
      <c r="AC67">
        <v>0</v>
      </c>
      <c r="AD67">
        <v>40076586</v>
      </c>
      <c r="AE67" s="30">
        <v>0</v>
      </c>
      <c r="AF67" s="30">
        <v>0</v>
      </c>
      <c r="AG67" s="34">
        <v>2939.7960085313834</v>
      </c>
      <c r="AJ67" t="s">
        <v>61</v>
      </c>
      <c r="AK67">
        <v>-3035.2545901137405</v>
      </c>
      <c r="AL67">
        <v>-2627.5623847451402</v>
      </c>
      <c r="AM67">
        <v>-2877</v>
      </c>
      <c r="AN67">
        <v>157.99999999999991</v>
      </c>
      <c r="AO67">
        <v>-407.6922053686003</v>
      </c>
    </row>
    <row r="68" spans="2:41">
      <c r="B68" t="s">
        <v>91</v>
      </c>
      <c r="C68">
        <v>146330</v>
      </c>
      <c r="D68">
        <v>10597</v>
      </c>
      <c r="E68">
        <v>-2904</v>
      </c>
      <c r="F68">
        <v>0</v>
      </c>
      <c r="G68">
        <v>0</v>
      </c>
      <c r="H68">
        <v>0</v>
      </c>
      <c r="I68">
        <v>356.92653867081174</v>
      </c>
      <c r="J68">
        <v>215.30126129343307</v>
      </c>
      <c r="K68">
        <v>1718.5355056571632</v>
      </c>
      <c r="L68">
        <v>0</v>
      </c>
      <c r="M68">
        <v>9983.7633056214072</v>
      </c>
      <c r="N68">
        <v>1460924084.5115805</v>
      </c>
      <c r="R68" t="s">
        <v>91</v>
      </c>
      <c r="S68">
        <v>146330</v>
      </c>
      <c r="T68">
        <v>10013</v>
      </c>
      <c r="U68">
        <v>-2934</v>
      </c>
      <c r="V68">
        <v>0</v>
      </c>
      <c r="W68">
        <v>0</v>
      </c>
      <c r="X68">
        <v>3055.3265526466889</v>
      </c>
      <c r="Y68">
        <v>0</v>
      </c>
      <c r="Z68">
        <v>10134.326552646689</v>
      </c>
      <c r="AA68">
        <v>1482956004</v>
      </c>
      <c r="AB68">
        <v>1465202290</v>
      </c>
      <c r="AC68">
        <v>0</v>
      </c>
      <c r="AD68">
        <v>0</v>
      </c>
      <c r="AE68" s="30">
        <v>0</v>
      </c>
      <c r="AF68" s="30">
        <v>0</v>
      </c>
      <c r="AG68" s="34">
        <v>-2934</v>
      </c>
      <c r="AJ68" t="s">
        <v>91</v>
      </c>
      <c r="AK68">
        <v>-200.13035109659904</v>
      </c>
      <c r="AL68">
        <v>589.34204083209625</v>
      </c>
      <c r="AM68">
        <v>338.99999999999989</v>
      </c>
      <c r="AN68">
        <v>538.99999999999989</v>
      </c>
      <c r="AO68">
        <v>-789.47239192869529</v>
      </c>
    </row>
    <row r="69" spans="2:41">
      <c r="B69" t="s">
        <v>146</v>
      </c>
      <c r="C69">
        <v>7579</v>
      </c>
      <c r="D69">
        <v>16097</v>
      </c>
      <c r="E69">
        <v>-401</v>
      </c>
      <c r="F69">
        <v>0</v>
      </c>
      <c r="G69">
        <v>0</v>
      </c>
      <c r="H69">
        <v>0</v>
      </c>
      <c r="I69">
        <v>0</v>
      </c>
      <c r="J69">
        <v>0</v>
      </c>
      <c r="K69">
        <v>1718.5355056571632</v>
      </c>
      <c r="L69">
        <v>0</v>
      </c>
      <c r="M69">
        <v>17414.535505657164</v>
      </c>
      <c r="N69">
        <v>131984764.59737565</v>
      </c>
      <c r="R69" t="s">
        <v>146</v>
      </c>
      <c r="S69">
        <v>7579</v>
      </c>
      <c r="T69">
        <v>15479</v>
      </c>
      <c r="U69">
        <v>-1217</v>
      </c>
      <c r="V69">
        <v>0</v>
      </c>
      <c r="W69">
        <v>0</v>
      </c>
      <c r="X69">
        <v>3055.3265526466889</v>
      </c>
      <c r="Y69">
        <v>0</v>
      </c>
      <c r="Z69">
        <v>17317.326552646689</v>
      </c>
      <c r="AA69">
        <v>131248018</v>
      </c>
      <c r="AB69">
        <v>117315341</v>
      </c>
      <c r="AC69">
        <v>0</v>
      </c>
      <c r="AD69">
        <v>0</v>
      </c>
      <c r="AE69" s="30">
        <v>0</v>
      </c>
      <c r="AF69" s="30">
        <v>0</v>
      </c>
      <c r="AG69" s="34">
        <v>-1217</v>
      </c>
      <c r="AJ69" t="s">
        <v>146</v>
      </c>
      <c r="AK69">
        <v>-622.02194780208629</v>
      </c>
      <c r="AL69">
        <v>-987.76210556708156</v>
      </c>
      <c r="AM69">
        <v>-757.86527970978204</v>
      </c>
      <c r="AN69">
        <v>-135.86527970978202</v>
      </c>
      <c r="AO69">
        <v>365.74015776499527</v>
      </c>
    </row>
    <row r="70" spans="2:41">
      <c r="B70" t="s">
        <v>164</v>
      </c>
      <c r="C70">
        <v>31637</v>
      </c>
      <c r="D70">
        <v>15720</v>
      </c>
      <c r="E70">
        <v>4071</v>
      </c>
      <c r="F70">
        <v>0</v>
      </c>
      <c r="G70">
        <v>0</v>
      </c>
      <c r="H70">
        <v>0</v>
      </c>
      <c r="I70">
        <v>0</v>
      </c>
      <c r="J70">
        <v>0</v>
      </c>
      <c r="K70">
        <v>1718.5355056571632</v>
      </c>
      <c r="L70">
        <v>0</v>
      </c>
      <c r="M70">
        <v>21509.535505657164</v>
      </c>
      <c r="N70">
        <v>680497174.7924757</v>
      </c>
      <c r="R70" t="s">
        <v>164</v>
      </c>
      <c r="S70">
        <v>31637</v>
      </c>
      <c r="T70">
        <v>15104</v>
      </c>
      <c r="U70">
        <v>2023</v>
      </c>
      <c r="V70">
        <v>0</v>
      </c>
      <c r="W70">
        <v>0</v>
      </c>
      <c r="X70">
        <v>3055.3265526466889</v>
      </c>
      <c r="Y70">
        <v>0</v>
      </c>
      <c r="Z70">
        <v>20182.326552646689</v>
      </c>
      <c r="AA70">
        <v>638508265</v>
      </c>
      <c r="AB70">
        <v>477845248</v>
      </c>
      <c r="AC70">
        <v>0</v>
      </c>
      <c r="AD70">
        <v>64001651</v>
      </c>
      <c r="AE70" s="30">
        <v>0</v>
      </c>
      <c r="AF70" s="30">
        <v>0</v>
      </c>
      <c r="AG70" s="34">
        <v>2023</v>
      </c>
      <c r="AJ70" t="s">
        <v>164</v>
      </c>
      <c r="AK70">
        <v>1852.0188004386</v>
      </c>
      <c r="AL70">
        <v>2238.6090730648448</v>
      </c>
      <c r="AM70">
        <v>1989</v>
      </c>
      <c r="AN70">
        <v>136.99999999999991</v>
      </c>
      <c r="AO70">
        <v>-386.59027262624477</v>
      </c>
    </row>
    <row r="71" spans="2:41">
      <c r="B71" t="s">
        <v>215</v>
      </c>
      <c r="C71">
        <v>11668</v>
      </c>
      <c r="D71">
        <v>17802</v>
      </c>
      <c r="E71">
        <v>6749</v>
      </c>
      <c r="F71">
        <v>0</v>
      </c>
      <c r="G71">
        <v>0</v>
      </c>
      <c r="H71">
        <v>0</v>
      </c>
      <c r="I71">
        <v>0</v>
      </c>
      <c r="J71">
        <v>0</v>
      </c>
      <c r="K71">
        <v>1718.5355056571632</v>
      </c>
      <c r="L71">
        <v>0</v>
      </c>
      <c r="M71">
        <v>26269.535505657164</v>
      </c>
      <c r="N71">
        <v>306512940.28000778</v>
      </c>
      <c r="R71" t="s">
        <v>215</v>
      </c>
      <c r="S71">
        <v>11668</v>
      </c>
      <c r="T71">
        <v>17173</v>
      </c>
      <c r="U71">
        <v>4534</v>
      </c>
      <c r="V71">
        <v>0</v>
      </c>
      <c r="W71">
        <v>0</v>
      </c>
      <c r="X71">
        <v>3055.3265526466889</v>
      </c>
      <c r="Y71">
        <v>0</v>
      </c>
      <c r="Z71">
        <v>24762.326552646689</v>
      </c>
      <c r="AA71">
        <v>288926826</v>
      </c>
      <c r="AB71">
        <v>200374564</v>
      </c>
      <c r="AC71">
        <v>0</v>
      </c>
      <c r="AD71">
        <v>52902712</v>
      </c>
      <c r="AE71" s="30">
        <v>0</v>
      </c>
      <c r="AF71" s="30">
        <v>0</v>
      </c>
      <c r="AG71" s="34">
        <v>4534</v>
      </c>
      <c r="AJ71" t="s">
        <v>215</v>
      </c>
      <c r="AK71">
        <v>1504.006634001008</v>
      </c>
      <c r="AL71">
        <v>1336.0923426507979</v>
      </c>
      <c r="AM71">
        <v>1368.134720290218</v>
      </c>
      <c r="AN71">
        <v>-135.86527970978202</v>
      </c>
      <c r="AO71">
        <v>167.91429135021008</v>
      </c>
    </row>
    <row r="72" spans="2:41">
      <c r="B72" t="s">
        <v>231</v>
      </c>
      <c r="C72">
        <v>18775</v>
      </c>
      <c r="D72">
        <v>15626</v>
      </c>
      <c r="E72">
        <v>2421</v>
      </c>
      <c r="F72">
        <v>0</v>
      </c>
      <c r="G72">
        <v>0</v>
      </c>
      <c r="H72">
        <v>0</v>
      </c>
      <c r="I72">
        <v>0</v>
      </c>
      <c r="J72">
        <v>53.301261293433072</v>
      </c>
      <c r="K72">
        <v>1718.5355056571632</v>
      </c>
      <c r="L72">
        <v>0</v>
      </c>
      <c r="M72">
        <v>19818.836766950597</v>
      </c>
      <c r="N72">
        <v>372098660.29949749</v>
      </c>
      <c r="R72" t="s">
        <v>231</v>
      </c>
      <c r="S72">
        <v>18775</v>
      </c>
      <c r="T72">
        <v>15010</v>
      </c>
      <c r="U72">
        <v>1904</v>
      </c>
      <c r="V72">
        <v>0</v>
      </c>
      <c r="W72">
        <v>0</v>
      </c>
      <c r="X72">
        <v>3055.3265526466889</v>
      </c>
      <c r="Y72">
        <v>0</v>
      </c>
      <c r="Z72">
        <v>19969.326552646689</v>
      </c>
      <c r="AA72">
        <v>374924106</v>
      </c>
      <c r="AB72">
        <v>281812750</v>
      </c>
      <c r="AC72">
        <v>0</v>
      </c>
      <c r="AD72">
        <v>35747600</v>
      </c>
      <c r="AE72" s="30">
        <v>0</v>
      </c>
      <c r="AF72" s="30">
        <v>0</v>
      </c>
      <c r="AG72" s="34">
        <v>1904</v>
      </c>
      <c r="AJ72" t="s">
        <v>231</v>
      </c>
      <c r="AK72">
        <v>864.5746721106525</v>
      </c>
      <c r="AL72">
        <v>1467.4529652458623</v>
      </c>
      <c r="AM72">
        <v>1217</v>
      </c>
      <c r="AN72">
        <v>351.99999999999989</v>
      </c>
      <c r="AO72">
        <v>-602.87829313520979</v>
      </c>
    </row>
    <row r="73" spans="2:41">
      <c r="B73" t="s">
        <v>246</v>
      </c>
      <c r="C73">
        <v>14816</v>
      </c>
      <c r="D73">
        <v>12663</v>
      </c>
      <c r="E73">
        <v>733</v>
      </c>
      <c r="F73">
        <v>0</v>
      </c>
      <c r="G73">
        <v>0</v>
      </c>
      <c r="H73">
        <v>0</v>
      </c>
      <c r="I73">
        <v>0</v>
      </c>
      <c r="J73">
        <v>0</v>
      </c>
      <c r="K73">
        <v>1718.5355056571632</v>
      </c>
      <c r="L73">
        <v>0</v>
      </c>
      <c r="M73">
        <v>15114.535505657163</v>
      </c>
      <c r="N73">
        <v>223936958.05181652</v>
      </c>
      <c r="R73" t="s">
        <v>246</v>
      </c>
      <c r="S73">
        <v>14816</v>
      </c>
      <c r="T73">
        <v>12066</v>
      </c>
      <c r="U73">
        <v>208</v>
      </c>
      <c r="V73">
        <v>0</v>
      </c>
      <c r="W73">
        <v>0</v>
      </c>
      <c r="X73">
        <v>3055.3265526466889</v>
      </c>
      <c r="Y73">
        <v>0</v>
      </c>
      <c r="Z73">
        <v>15329.326552646689</v>
      </c>
      <c r="AA73">
        <v>227119302</v>
      </c>
      <c r="AB73">
        <v>178769856</v>
      </c>
      <c r="AC73">
        <v>0</v>
      </c>
      <c r="AD73">
        <v>3081728</v>
      </c>
      <c r="AE73" s="30">
        <v>0</v>
      </c>
      <c r="AF73" s="30">
        <v>0</v>
      </c>
      <c r="AG73" s="34">
        <v>208</v>
      </c>
      <c r="AJ73" t="s">
        <v>246</v>
      </c>
      <c r="AK73">
        <v>124.099989906068</v>
      </c>
      <c r="AL73">
        <v>108.43844783683198</v>
      </c>
      <c r="AM73">
        <v>-11.865279709782016</v>
      </c>
      <c r="AN73">
        <v>-135.86527970978202</v>
      </c>
      <c r="AO73">
        <v>15.66154206923602</v>
      </c>
    </row>
    <row r="74" spans="2:41">
      <c r="B74" t="s">
        <v>254</v>
      </c>
      <c r="C74">
        <v>27501</v>
      </c>
      <c r="D74">
        <v>14682</v>
      </c>
      <c r="E74">
        <v>4067</v>
      </c>
      <c r="F74">
        <v>0</v>
      </c>
      <c r="G74">
        <v>0</v>
      </c>
      <c r="H74">
        <v>0</v>
      </c>
      <c r="I74">
        <v>0</v>
      </c>
      <c r="J74">
        <v>0</v>
      </c>
      <c r="K74">
        <v>1718.5355056571632</v>
      </c>
      <c r="L74">
        <v>0</v>
      </c>
      <c r="M74">
        <v>20467.535505657164</v>
      </c>
      <c r="N74">
        <v>562877693.94107771</v>
      </c>
      <c r="R74" t="s">
        <v>254</v>
      </c>
      <c r="S74">
        <v>27501</v>
      </c>
      <c r="T74">
        <v>14073</v>
      </c>
      <c r="U74">
        <v>2210</v>
      </c>
      <c r="V74">
        <v>0</v>
      </c>
      <c r="W74">
        <v>0</v>
      </c>
      <c r="X74">
        <v>3055.3265526466889</v>
      </c>
      <c r="Y74">
        <v>0</v>
      </c>
      <c r="Z74">
        <v>19338.326552646689</v>
      </c>
      <c r="AA74">
        <v>531823319</v>
      </c>
      <c r="AB74">
        <v>387021573</v>
      </c>
      <c r="AC74">
        <v>0</v>
      </c>
      <c r="AD74">
        <v>60777210</v>
      </c>
      <c r="AE74" s="30">
        <v>0</v>
      </c>
      <c r="AF74" s="30">
        <v>0</v>
      </c>
      <c r="AG74" s="34">
        <v>2210</v>
      </c>
      <c r="AJ74" t="s">
        <v>254</v>
      </c>
      <c r="AK74">
        <v>343.27763689153562</v>
      </c>
      <c r="AL74">
        <v>353.08687897163236</v>
      </c>
      <c r="AM74">
        <v>207.13472029021798</v>
      </c>
      <c r="AN74">
        <v>-135.86527970978202</v>
      </c>
      <c r="AO74">
        <v>-9.8092420800967375</v>
      </c>
    </row>
    <row r="75" spans="2:41">
      <c r="B75" t="s">
        <v>263</v>
      </c>
      <c r="C75">
        <v>34619</v>
      </c>
      <c r="D75">
        <v>9708</v>
      </c>
      <c r="E75">
        <v>-136</v>
      </c>
      <c r="F75">
        <v>0</v>
      </c>
      <c r="G75">
        <v>0</v>
      </c>
      <c r="H75">
        <v>0</v>
      </c>
      <c r="I75">
        <v>0</v>
      </c>
      <c r="J75">
        <v>0</v>
      </c>
      <c r="K75">
        <v>1718.5355056571632</v>
      </c>
      <c r="L75">
        <v>0</v>
      </c>
      <c r="M75">
        <v>11290.535505657163</v>
      </c>
      <c r="N75">
        <v>390867048.67034531</v>
      </c>
      <c r="R75" t="s">
        <v>263</v>
      </c>
      <c r="S75">
        <v>34619</v>
      </c>
      <c r="T75">
        <v>9130</v>
      </c>
      <c r="U75">
        <v>-1300</v>
      </c>
      <c r="V75">
        <v>0</v>
      </c>
      <c r="W75">
        <v>0</v>
      </c>
      <c r="X75">
        <v>3055.3265526466889</v>
      </c>
      <c r="Y75">
        <v>0</v>
      </c>
      <c r="Z75">
        <v>10885.326552646689</v>
      </c>
      <c r="AA75">
        <v>376839120</v>
      </c>
      <c r="AB75">
        <v>316071470</v>
      </c>
      <c r="AC75">
        <v>0</v>
      </c>
      <c r="AD75">
        <v>0</v>
      </c>
      <c r="AE75" s="30">
        <v>0</v>
      </c>
      <c r="AF75" s="30">
        <v>0</v>
      </c>
      <c r="AG75" s="34">
        <v>-1300</v>
      </c>
      <c r="AJ75" t="s">
        <v>263</v>
      </c>
      <c r="AK75">
        <v>1160.6121239019867</v>
      </c>
      <c r="AL75">
        <v>1181.269859884801</v>
      </c>
      <c r="AM75">
        <v>1025.134720290218</v>
      </c>
      <c r="AN75">
        <v>-135.86527970978202</v>
      </c>
      <c r="AO75">
        <v>-20.657735982814302</v>
      </c>
    </row>
    <row r="76" spans="2:41">
      <c r="B76" t="s">
        <v>6</v>
      </c>
      <c r="C76">
        <v>20138</v>
      </c>
      <c r="D76">
        <v>17570</v>
      </c>
      <c r="E76">
        <v>6114</v>
      </c>
      <c r="F76">
        <v>0</v>
      </c>
      <c r="G76">
        <v>0</v>
      </c>
      <c r="H76">
        <v>0</v>
      </c>
      <c r="I76">
        <v>0</v>
      </c>
      <c r="J76">
        <v>0</v>
      </c>
      <c r="K76">
        <v>1718.5355056571632</v>
      </c>
      <c r="L76">
        <v>0</v>
      </c>
      <c r="M76">
        <v>25402.535505657164</v>
      </c>
      <c r="N76">
        <v>511556260.01292396</v>
      </c>
      <c r="R76" t="s">
        <v>6</v>
      </c>
      <c r="S76">
        <v>20138</v>
      </c>
      <c r="T76">
        <v>16929</v>
      </c>
      <c r="U76">
        <v>3993</v>
      </c>
      <c r="V76">
        <v>0</v>
      </c>
      <c r="W76">
        <v>0</v>
      </c>
      <c r="X76">
        <v>3055.3265526466889</v>
      </c>
      <c r="Y76">
        <v>0</v>
      </c>
      <c r="Z76">
        <v>23977.326552646689</v>
      </c>
      <c r="AA76">
        <v>482855402</v>
      </c>
      <c r="AB76">
        <v>340916202</v>
      </c>
      <c r="AC76">
        <v>0</v>
      </c>
      <c r="AD76">
        <v>80411034</v>
      </c>
      <c r="AE76" s="30">
        <v>0</v>
      </c>
      <c r="AF76" s="30">
        <v>0</v>
      </c>
      <c r="AG76" s="34">
        <v>3993</v>
      </c>
      <c r="AJ76" t="s">
        <v>6</v>
      </c>
      <c r="AK76">
        <v>231.67998310543226</v>
      </c>
      <c r="AL76">
        <v>184.29695069662102</v>
      </c>
      <c r="AM76">
        <v>96.134720290217984</v>
      </c>
      <c r="AN76">
        <v>-135.86527970978202</v>
      </c>
      <c r="AO76">
        <v>47.383032408811232</v>
      </c>
    </row>
    <row r="77" spans="2:41">
      <c r="B77" t="s">
        <v>121</v>
      </c>
      <c r="C77">
        <v>8405</v>
      </c>
      <c r="D77">
        <v>19922</v>
      </c>
      <c r="E77">
        <v>8872</v>
      </c>
      <c r="F77">
        <v>0</v>
      </c>
      <c r="G77">
        <v>0</v>
      </c>
      <c r="H77">
        <v>0</v>
      </c>
      <c r="I77">
        <v>0</v>
      </c>
      <c r="J77">
        <v>0</v>
      </c>
      <c r="K77">
        <v>1718.5355056571632</v>
      </c>
      <c r="L77">
        <v>0</v>
      </c>
      <c r="M77">
        <v>30512.535505657164</v>
      </c>
      <c r="N77">
        <v>256457860.92504847</v>
      </c>
      <c r="R77" t="s">
        <v>121</v>
      </c>
      <c r="S77">
        <v>8405</v>
      </c>
      <c r="T77">
        <v>19266</v>
      </c>
      <c r="U77">
        <v>6171</v>
      </c>
      <c r="V77">
        <v>0</v>
      </c>
      <c r="W77">
        <v>0</v>
      </c>
      <c r="X77">
        <v>3055.3265526466889</v>
      </c>
      <c r="Y77">
        <v>0</v>
      </c>
      <c r="Z77">
        <v>28492.326552646689</v>
      </c>
      <c r="AA77">
        <v>239478005</v>
      </c>
      <c r="AB77">
        <v>161930730</v>
      </c>
      <c r="AC77">
        <v>0</v>
      </c>
      <c r="AD77">
        <v>51867255</v>
      </c>
      <c r="AE77" s="30">
        <v>0</v>
      </c>
      <c r="AF77" s="30">
        <v>0</v>
      </c>
      <c r="AG77" s="34">
        <v>6171</v>
      </c>
      <c r="AJ77" t="s">
        <v>121</v>
      </c>
      <c r="AK77">
        <v>-582.52541934179226</v>
      </c>
      <c r="AL77">
        <v>64.476083295239732</v>
      </c>
      <c r="AM77">
        <v>-185.00000000000011</v>
      </c>
      <c r="AN77">
        <v>397.99999999999989</v>
      </c>
      <c r="AO77">
        <v>-647.00150263703199</v>
      </c>
    </row>
    <row r="78" spans="2:41">
      <c r="B78" t="s">
        <v>127</v>
      </c>
      <c r="C78">
        <v>28325</v>
      </c>
      <c r="D78">
        <v>13615</v>
      </c>
      <c r="E78">
        <v>1602</v>
      </c>
      <c r="F78">
        <v>0</v>
      </c>
      <c r="G78">
        <v>0</v>
      </c>
      <c r="H78">
        <v>0</v>
      </c>
      <c r="I78">
        <v>0</v>
      </c>
      <c r="J78">
        <v>0</v>
      </c>
      <c r="K78">
        <v>1718.5355056571632</v>
      </c>
      <c r="L78">
        <v>0</v>
      </c>
      <c r="M78">
        <v>16935.535505657164</v>
      </c>
      <c r="N78">
        <v>479699043.19773918</v>
      </c>
      <c r="R78" t="s">
        <v>127</v>
      </c>
      <c r="S78">
        <v>28325</v>
      </c>
      <c r="T78">
        <v>12998</v>
      </c>
      <c r="U78">
        <v>-471</v>
      </c>
      <c r="V78">
        <v>0</v>
      </c>
      <c r="W78">
        <v>0</v>
      </c>
      <c r="X78">
        <v>3055.3265526466889</v>
      </c>
      <c r="Y78">
        <v>0</v>
      </c>
      <c r="Z78">
        <v>15582.326552646689</v>
      </c>
      <c r="AA78">
        <v>441369400</v>
      </c>
      <c r="AB78">
        <v>368168350</v>
      </c>
      <c r="AC78">
        <v>0</v>
      </c>
      <c r="AD78">
        <v>0</v>
      </c>
      <c r="AE78" s="30">
        <v>0</v>
      </c>
      <c r="AF78" s="30">
        <v>0</v>
      </c>
      <c r="AG78" s="34">
        <v>-471</v>
      </c>
      <c r="AJ78" t="s">
        <v>127</v>
      </c>
      <c r="AK78">
        <v>2349.9738382235792</v>
      </c>
      <c r="AL78">
        <v>1836.6501519727781</v>
      </c>
      <c r="AM78">
        <v>2214.134720290218</v>
      </c>
      <c r="AN78">
        <v>-135.86527970978202</v>
      </c>
      <c r="AO78">
        <v>513.32368625080107</v>
      </c>
    </row>
    <row r="79" spans="2:41">
      <c r="B79" t="s">
        <v>141</v>
      </c>
      <c r="C79">
        <v>10107</v>
      </c>
      <c r="D79">
        <v>17475</v>
      </c>
      <c r="E79">
        <v>3952</v>
      </c>
      <c r="F79">
        <v>0</v>
      </c>
      <c r="G79">
        <v>0</v>
      </c>
      <c r="H79">
        <v>0</v>
      </c>
      <c r="I79">
        <v>0</v>
      </c>
      <c r="J79">
        <v>0</v>
      </c>
      <c r="K79">
        <v>1718.5355056571632</v>
      </c>
      <c r="L79">
        <v>0</v>
      </c>
      <c r="M79">
        <v>23145.535505657164</v>
      </c>
      <c r="N79">
        <v>233931927.35567695</v>
      </c>
      <c r="R79" t="s">
        <v>141</v>
      </c>
      <c r="S79">
        <v>10107</v>
      </c>
      <c r="T79">
        <v>16834</v>
      </c>
      <c r="U79">
        <v>1844</v>
      </c>
      <c r="V79">
        <v>0</v>
      </c>
      <c r="W79">
        <v>0</v>
      </c>
      <c r="X79">
        <v>3055.3265526466889</v>
      </c>
      <c r="Y79">
        <v>0</v>
      </c>
      <c r="Z79">
        <v>21733.326552646689</v>
      </c>
      <c r="AA79">
        <v>219658731</v>
      </c>
      <c r="AB79">
        <v>170141238</v>
      </c>
      <c r="AC79">
        <v>0</v>
      </c>
      <c r="AD79">
        <v>18637308</v>
      </c>
      <c r="AE79" s="30">
        <v>0</v>
      </c>
      <c r="AF79" s="30">
        <v>0</v>
      </c>
      <c r="AG79" s="34">
        <v>1844</v>
      </c>
      <c r="AJ79" t="s">
        <v>141</v>
      </c>
      <c r="AK79">
        <v>1054.459865532016</v>
      </c>
      <c r="AL79">
        <v>992.70341742411438</v>
      </c>
      <c r="AM79">
        <v>918.13472029021796</v>
      </c>
      <c r="AN79">
        <v>-135.86527970978202</v>
      </c>
      <c r="AO79">
        <v>61.756448107901633</v>
      </c>
    </row>
    <row r="80" spans="2:41">
      <c r="B80" t="s">
        <v>225</v>
      </c>
      <c r="C80">
        <v>12156</v>
      </c>
      <c r="D80">
        <v>17771</v>
      </c>
      <c r="E80">
        <v>6690</v>
      </c>
      <c r="F80">
        <v>0</v>
      </c>
      <c r="G80">
        <v>0</v>
      </c>
      <c r="H80">
        <v>0</v>
      </c>
      <c r="I80">
        <v>0</v>
      </c>
      <c r="J80">
        <v>0</v>
      </c>
      <c r="K80">
        <v>1718.5355056571632</v>
      </c>
      <c r="L80">
        <v>0</v>
      </c>
      <c r="M80">
        <v>26179.535505657164</v>
      </c>
      <c r="N80">
        <v>318238433.60676849</v>
      </c>
      <c r="R80" t="s">
        <v>225</v>
      </c>
      <c r="S80">
        <v>12156</v>
      </c>
      <c r="T80">
        <v>17129</v>
      </c>
      <c r="U80">
        <v>3495</v>
      </c>
      <c r="V80">
        <v>0</v>
      </c>
      <c r="W80">
        <v>0</v>
      </c>
      <c r="X80">
        <v>3055.3265526466889</v>
      </c>
      <c r="Y80">
        <v>0</v>
      </c>
      <c r="Z80">
        <v>23679.326552646689</v>
      </c>
      <c r="AA80">
        <v>287845894</v>
      </c>
      <c r="AB80">
        <v>208220124</v>
      </c>
      <c r="AC80">
        <v>0</v>
      </c>
      <c r="AD80">
        <v>42485220</v>
      </c>
      <c r="AE80" s="30">
        <v>0</v>
      </c>
      <c r="AF80" s="30">
        <v>0</v>
      </c>
      <c r="AG80" s="34">
        <v>3495</v>
      </c>
      <c r="AJ80" t="s">
        <v>225</v>
      </c>
      <c r="AK80">
        <v>2546.9029938434687</v>
      </c>
      <c r="AL80">
        <v>2586.0302295557321</v>
      </c>
      <c r="AM80">
        <v>2411.134720290218</v>
      </c>
      <c r="AN80">
        <v>-135.86527970978202</v>
      </c>
      <c r="AO80">
        <v>-39.127235712263428</v>
      </c>
    </row>
    <row r="81" spans="2:41">
      <c r="B81" t="s">
        <v>244</v>
      </c>
      <c r="C81">
        <v>9300</v>
      </c>
      <c r="D81">
        <v>16875</v>
      </c>
      <c r="E81">
        <v>7741</v>
      </c>
      <c r="F81">
        <v>0</v>
      </c>
      <c r="G81">
        <v>0</v>
      </c>
      <c r="H81">
        <v>0</v>
      </c>
      <c r="I81">
        <v>0</v>
      </c>
      <c r="J81">
        <v>0</v>
      </c>
      <c r="K81">
        <v>1718.5355056571632</v>
      </c>
      <c r="L81">
        <v>0</v>
      </c>
      <c r="M81">
        <v>26334.535505657164</v>
      </c>
      <c r="N81">
        <v>244911180.20261163</v>
      </c>
      <c r="R81" t="s">
        <v>244</v>
      </c>
      <c r="S81">
        <v>9300</v>
      </c>
      <c r="T81">
        <v>16238</v>
      </c>
      <c r="U81">
        <v>5020</v>
      </c>
      <c r="V81">
        <v>0</v>
      </c>
      <c r="W81">
        <v>0</v>
      </c>
      <c r="X81">
        <v>3055.3265526466889</v>
      </c>
      <c r="Y81">
        <v>0</v>
      </c>
      <c r="Z81">
        <v>24313.326552646689</v>
      </c>
      <c r="AA81">
        <v>226113937</v>
      </c>
      <c r="AB81">
        <v>151013400</v>
      </c>
      <c r="AC81">
        <v>0</v>
      </c>
      <c r="AD81">
        <v>46686000</v>
      </c>
      <c r="AE81" s="30">
        <v>0</v>
      </c>
      <c r="AF81" s="30">
        <v>0</v>
      </c>
      <c r="AG81" s="34">
        <v>5020</v>
      </c>
      <c r="AJ81" t="s">
        <v>244</v>
      </c>
      <c r="AK81">
        <v>-967.23757675679553</v>
      </c>
      <c r="AL81">
        <v>-327.86597895570685</v>
      </c>
      <c r="AM81">
        <v>-578.00000000000011</v>
      </c>
      <c r="AN81">
        <v>388.99999999999989</v>
      </c>
      <c r="AO81">
        <v>-639.37159780108868</v>
      </c>
    </row>
    <row r="82" spans="2:41">
      <c r="B82" t="s">
        <v>266</v>
      </c>
      <c r="C82">
        <v>97600</v>
      </c>
      <c r="D82">
        <v>12775</v>
      </c>
      <c r="E82">
        <v>-1838</v>
      </c>
      <c r="F82">
        <v>0</v>
      </c>
      <c r="G82">
        <v>0</v>
      </c>
      <c r="H82">
        <v>0</v>
      </c>
      <c r="I82">
        <v>56.926538670811738</v>
      </c>
      <c r="J82">
        <v>215.30126129343307</v>
      </c>
      <c r="K82">
        <v>1718.5355056571632</v>
      </c>
      <c r="L82">
        <v>0</v>
      </c>
      <c r="M82">
        <v>12927.763305621407</v>
      </c>
      <c r="N82">
        <v>1261749698.6286492</v>
      </c>
      <c r="R82" t="s">
        <v>266</v>
      </c>
      <c r="S82">
        <v>97600</v>
      </c>
      <c r="T82">
        <v>12163</v>
      </c>
      <c r="U82">
        <v>-2140</v>
      </c>
      <c r="V82">
        <v>0</v>
      </c>
      <c r="W82">
        <v>0</v>
      </c>
      <c r="X82">
        <v>3055.3265526466889</v>
      </c>
      <c r="Y82">
        <v>0</v>
      </c>
      <c r="Z82">
        <v>13078.326552646689</v>
      </c>
      <c r="AA82">
        <v>1276444672</v>
      </c>
      <c r="AB82">
        <v>1187108800</v>
      </c>
      <c r="AC82">
        <v>0</v>
      </c>
      <c r="AD82">
        <v>0</v>
      </c>
      <c r="AE82" s="30">
        <v>0</v>
      </c>
      <c r="AF82" s="30">
        <v>0</v>
      </c>
      <c r="AG82" s="34">
        <v>-2140</v>
      </c>
      <c r="AJ82" t="s">
        <v>266</v>
      </c>
      <c r="AK82">
        <v>502.51009089951003</v>
      </c>
      <c r="AL82">
        <v>620.85918619349013</v>
      </c>
      <c r="AM82">
        <v>370.99999999999989</v>
      </c>
      <c r="AN82">
        <v>-132.00000000000011</v>
      </c>
      <c r="AO82">
        <v>-118.3490952939801</v>
      </c>
    </row>
    <row r="83" spans="2:41">
      <c r="B83" t="s">
        <v>276</v>
      </c>
      <c r="C83">
        <v>17997</v>
      </c>
      <c r="D83">
        <v>9254</v>
      </c>
      <c r="E83">
        <v>5457</v>
      </c>
      <c r="F83">
        <v>0</v>
      </c>
      <c r="G83">
        <v>0</v>
      </c>
      <c r="H83">
        <v>0</v>
      </c>
      <c r="I83">
        <v>0</v>
      </c>
      <c r="J83">
        <v>0</v>
      </c>
      <c r="K83">
        <v>1718.5355056571632</v>
      </c>
      <c r="L83">
        <v>0</v>
      </c>
      <c r="M83">
        <v>16429.535505657164</v>
      </c>
      <c r="N83">
        <v>295682350.49531198</v>
      </c>
      <c r="R83" t="s">
        <v>276</v>
      </c>
      <c r="S83">
        <v>17997</v>
      </c>
      <c r="T83">
        <v>8663</v>
      </c>
      <c r="U83">
        <v>3796</v>
      </c>
      <c r="V83">
        <v>0</v>
      </c>
      <c r="W83">
        <v>0</v>
      </c>
      <c r="X83">
        <v>3055.3265526466889</v>
      </c>
      <c r="Y83">
        <v>0</v>
      </c>
      <c r="Z83">
        <v>15514.326552646689</v>
      </c>
      <c r="AA83">
        <v>279211335</v>
      </c>
      <c r="AB83">
        <v>155908011</v>
      </c>
      <c r="AC83">
        <v>0</v>
      </c>
      <c r="AD83">
        <v>68316612</v>
      </c>
      <c r="AE83" s="30">
        <v>0</v>
      </c>
      <c r="AF83" s="30">
        <v>0</v>
      </c>
      <c r="AG83" s="34">
        <v>3796</v>
      </c>
      <c r="AJ83" t="s">
        <v>276</v>
      </c>
      <c r="AK83">
        <v>-103.80388436272187</v>
      </c>
      <c r="AL83">
        <v>-448.54171636305182</v>
      </c>
      <c r="AM83">
        <v>-239.86527970978202</v>
      </c>
      <c r="AN83">
        <v>-135.86527970978202</v>
      </c>
      <c r="AO83">
        <v>344.73783200032995</v>
      </c>
    </row>
    <row r="84" spans="2:41">
      <c r="B84" t="s">
        <v>19</v>
      </c>
      <c r="C84">
        <v>10781</v>
      </c>
      <c r="D84">
        <v>16886</v>
      </c>
      <c r="E84">
        <v>1481</v>
      </c>
      <c r="F84">
        <v>0</v>
      </c>
      <c r="G84">
        <v>233</v>
      </c>
      <c r="H84">
        <v>0</v>
      </c>
      <c r="I84">
        <v>0</v>
      </c>
      <c r="J84">
        <v>0</v>
      </c>
      <c r="K84">
        <v>1718.5355056571632</v>
      </c>
      <c r="L84">
        <v>0</v>
      </c>
      <c r="M84">
        <v>20318.535505657164</v>
      </c>
      <c r="N84">
        <v>219054131.28648987</v>
      </c>
      <c r="R84" t="s">
        <v>19</v>
      </c>
      <c r="S84">
        <v>10781</v>
      </c>
      <c r="T84">
        <v>16236</v>
      </c>
      <c r="U84">
        <v>-807</v>
      </c>
      <c r="V84">
        <v>308</v>
      </c>
      <c r="W84">
        <v>0</v>
      </c>
      <c r="X84">
        <v>3055.3265526466889</v>
      </c>
      <c r="Y84">
        <v>0</v>
      </c>
      <c r="Z84">
        <v>18792.326552646689</v>
      </c>
      <c r="AA84">
        <v>202600073</v>
      </c>
      <c r="AB84">
        <v>175040316</v>
      </c>
      <c r="AC84">
        <v>0</v>
      </c>
      <c r="AD84">
        <v>0</v>
      </c>
      <c r="AE84" s="30">
        <v>308</v>
      </c>
      <c r="AF84" s="30">
        <v>0</v>
      </c>
      <c r="AG84" s="34">
        <v>-807</v>
      </c>
      <c r="AJ84" t="s">
        <v>19</v>
      </c>
      <c r="AK84">
        <v>-57.319028327714477</v>
      </c>
      <c r="AL84">
        <v>695.03510880747763</v>
      </c>
      <c r="AM84">
        <v>444.99999999999989</v>
      </c>
      <c r="AN84">
        <v>501.99999999999989</v>
      </c>
      <c r="AO84">
        <v>-752.3541371351921</v>
      </c>
    </row>
    <row r="85" spans="2:41">
      <c r="B85" t="s">
        <v>35</v>
      </c>
      <c r="C85">
        <v>9100</v>
      </c>
      <c r="D85">
        <v>16778</v>
      </c>
      <c r="E85">
        <v>6126</v>
      </c>
      <c r="F85">
        <v>0</v>
      </c>
      <c r="G85">
        <v>0</v>
      </c>
      <c r="H85">
        <v>0</v>
      </c>
      <c r="I85">
        <v>0</v>
      </c>
      <c r="J85">
        <v>0</v>
      </c>
      <c r="K85">
        <v>1718.5355056571632</v>
      </c>
      <c r="L85">
        <v>0</v>
      </c>
      <c r="M85">
        <v>24622.535505657164</v>
      </c>
      <c r="N85">
        <v>224065073.10148019</v>
      </c>
      <c r="R85" t="s">
        <v>35</v>
      </c>
      <c r="S85">
        <v>9100</v>
      </c>
      <c r="T85">
        <v>16129</v>
      </c>
      <c r="U85">
        <v>3723</v>
      </c>
      <c r="V85">
        <v>0</v>
      </c>
      <c r="W85">
        <v>0</v>
      </c>
      <c r="X85">
        <v>3055.3265526466889</v>
      </c>
      <c r="Y85">
        <v>0</v>
      </c>
      <c r="Z85">
        <v>22907.326552646689</v>
      </c>
      <c r="AA85">
        <v>208456672</v>
      </c>
      <c r="AB85">
        <v>146773900</v>
      </c>
      <c r="AC85">
        <v>0</v>
      </c>
      <c r="AD85">
        <v>33879300</v>
      </c>
      <c r="AE85" s="30">
        <v>0</v>
      </c>
      <c r="AF85" s="30">
        <v>0</v>
      </c>
      <c r="AG85" s="34">
        <v>3723</v>
      </c>
      <c r="AJ85" t="s">
        <v>35</v>
      </c>
      <c r="AK85">
        <v>1301.9487108068897</v>
      </c>
      <c r="AL85">
        <v>2306.8097162546492</v>
      </c>
      <c r="AM85">
        <v>2057</v>
      </c>
      <c r="AN85">
        <v>754.99999999999977</v>
      </c>
      <c r="AO85">
        <v>-1004.8610054477595</v>
      </c>
    </row>
    <row r="86" spans="2:41">
      <c r="B86" t="s">
        <v>77</v>
      </c>
      <c r="C86">
        <v>13902</v>
      </c>
      <c r="D86">
        <v>20506</v>
      </c>
      <c r="E86">
        <v>8810</v>
      </c>
      <c r="F86">
        <v>0</v>
      </c>
      <c r="G86">
        <v>0</v>
      </c>
      <c r="H86">
        <v>0</v>
      </c>
      <c r="I86">
        <v>0</v>
      </c>
      <c r="J86">
        <v>0</v>
      </c>
      <c r="K86">
        <v>1718.5355056571632</v>
      </c>
      <c r="L86">
        <v>0</v>
      </c>
      <c r="M86">
        <v>31034.535505657164</v>
      </c>
      <c r="N86">
        <v>431442112.59964591</v>
      </c>
      <c r="R86" t="s">
        <v>77</v>
      </c>
      <c r="S86">
        <v>13902</v>
      </c>
      <c r="T86">
        <v>19834</v>
      </c>
      <c r="U86">
        <v>5335</v>
      </c>
      <c r="V86">
        <v>0</v>
      </c>
      <c r="W86">
        <v>0</v>
      </c>
      <c r="X86">
        <v>3055.3265526466889</v>
      </c>
      <c r="Y86">
        <v>0</v>
      </c>
      <c r="Z86">
        <v>28224.326552646689</v>
      </c>
      <c r="AA86">
        <v>392374588</v>
      </c>
      <c r="AB86">
        <v>275732268</v>
      </c>
      <c r="AC86">
        <v>0</v>
      </c>
      <c r="AD86">
        <v>74167170</v>
      </c>
      <c r="AE86" s="30">
        <v>0</v>
      </c>
      <c r="AF86" s="30">
        <v>0</v>
      </c>
      <c r="AG86" s="34">
        <v>5335</v>
      </c>
      <c r="AJ86" t="s">
        <v>77</v>
      </c>
      <c r="AK86">
        <v>3267.2970769701424</v>
      </c>
      <c r="AL86">
        <v>3622.2392707997224</v>
      </c>
      <c r="AM86">
        <v>3372</v>
      </c>
      <c r="AN86">
        <v>104.99999999999991</v>
      </c>
      <c r="AO86">
        <v>-354.94219382957999</v>
      </c>
    </row>
    <row r="87" spans="2:41">
      <c r="B87" t="s">
        <v>86</v>
      </c>
      <c r="C87">
        <v>5469</v>
      </c>
      <c r="D87">
        <v>21783</v>
      </c>
      <c r="E87">
        <v>10739</v>
      </c>
      <c r="F87">
        <v>0</v>
      </c>
      <c r="G87">
        <v>0</v>
      </c>
      <c r="H87">
        <v>0</v>
      </c>
      <c r="I87">
        <v>0</v>
      </c>
      <c r="J87">
        <v>0</v>
      </c>
      <c r="K87">
        <v>1718.5355056571632</v>
      </c>
      <c r="L87">
        <v>0</v>
      </c>
      <c r="M87">
        <v>34240.535505657164</v>
      </c>
      <c r="N87">
        <v>187261488.68043903</v>
      </c>
      <c r="R87" t="s">
        <v>86</v>
      </c>
      <c r="S87">
        <v>5469</v>
      </c>
      <c r="T87">
        <v>21104</v>
      </c>
      <c r="U87">
        <v>8378</v>
      </c>
      <c r="V87">
        <v>0</v>
      </c>
      <c r="W87">
        <v>0</v>
      </c>
      <c r="X87">
        <v>3055.3265526466889</v>
      </c>
      <c r="Y87">
        <v>0</v>
      </c>
      <c r="Z87">
        <v>32537.326552646689</v>
      </c>
      <c r="AA87">
        <v>177946639</v>
      </c>
      <c r="AB87">
        <v>115417776</v>
      </c>
      <c r="AC87">
        <v>0</v>
      </c>
      <c r="AD87">
        <v>45819282</v>
      </c>
      <c r="AE87" s="30">
        <v>0</v>
      </c>
      <c r="AF87" s="30">
        <v>0</v>
      </c>
      <c r="AG87" s="34">
        <v>8378</v>
      </c>
      <c r="AJ87" t="s">
        <v>86</v>
      </c>
      <c r="AK87">
        <v>-281.88194789068621</v>
      </c>
      <c r="AL87">
        <v>1354.8048078849451</v>
      </c>
      <c r="AM87">
        <v>1104.9999999999998</v>
      </c>
      <c r="AN87">
        <v>1386.9999999999998</v>
      </c>
      <c r="AO87">
        <v>-1636.6867557756314</v>
      </c>
    </row>
    <row r="88" spans="2:41">
      <c r="B88" t="s">
        <v>93</v>
      </c>
      <c r="C88">
        <v>72374</v>
      </c>
      <c r="D88">
        <v>12650</v>
      </c>
      <c r="E88">
        <v>-2916</v>
      </c>
      <c r="F88">
        <v>0</v>
      </c>
      <c r="G88">
        <v>0</v>
      </c>
      <c r="H88">
        <v>0</v>
      </c>
      <c r="I88">
        <v>214.92653867081174</v>
      </c>
      <c r="J88">
        <v>3.3012612934330718</v>
      </c>
      <c r="K88">
        <v>1718.5355056571632</v>
      </c>
      <c r="L88">
        <v>0</v>
      </c>
      <c r="M88">
        <v>11670.763305621407</v>
      </c>
      <c r="N88">
        <v>844659823.4810437</v>
      </c>
      <c r="R88" t="s">
        <v>93</v>
      </c>
      <c r="S88">
        <v>72374</v>
      </c>
      <c r="T88">
        <v>12025</v>
      </c>
      <c r="U88">
        <v>-3047</v>
      </c>
      <c r="V88">
        <v>0</v>
      </c>
      <c r="W88">
        <v>0</v>
      </c>
      <c r="X88">
        <v>3055.3265526466889</v>
      </c>
      <c r="Y88">
        <v>0</v>
      </c>
      <c r="Z88">
        <v>12033.326552646689</v>
      </c>
      <c r="AA88">
        <v>870899976</v>
      </c>
      <c r="AB88">
        <v>870297350</v>
      </c>
      <c r="AC88">
        <v>0</v>
      </c>
      <c r="AD88">
        <v>0</v>
      </c>
      <c r="AE88" s="30">
        <v>0</v>
      </c>
      <c r="AF88" s="30">
        <v>0</v>
      </c>
      <c r="AG88" s="34">
        <v>-3047</v>
      </c>
      <c r="AJ88" t="s">
        <v>93</v>
      </c>
      <c r="AK88">
        <v>2273.8337823410748</v>
      </c>
      <c r="AL88">
        <v>2176.432863213573</v>
      </c>
      <c r="AM88">
        <v>2138.134720290218</v>
      </c>
      <c r="AN88">
        <v>-135.86527970978202</v>
      </c>
      <c r="AO88">
        <v>97.400919127501766</v>
      </c>
    </row>
    <row r="89" spans="2:41">
      <c r="B89" t="s">
        <v>150</v>
      </c>
      <c r="C89">
        <v>13164</v>
      </c>
      <c r="D89">
        <v>15108</v>
      </c>
      <c r="E89">
        <v>3262</v>
      </c>
      <c r="F89">
        <v>0</v>
      </c>
      <c r="G89">
        <v>0</v>
      </c>
      <c r="H89">
        <v>0</v>
      </c>
      <c r="I89">
        <v>0</v>
      </c>
      <c r="J89">
        <v>0</v>
      </c>
      <c r="K89">
        <v>1718.5355056571632</v>
      </c>
      <c r="L89">
        <v>0</v>
      </c>
      <c r="M89">
        <v>20088.535505657164</v>
      </c>
      <c r="N89">
        <v>264445481.3964709</v>
      </c>
      <c r="R89" t="s">
        <v>150</v>
      </c>
      <c r="S89">
        <v>13164</v>
      </c>
      <c r="T89">
        <v>14469</v>
      </c>
      <c r="U89">
        <v>1212</v>
      </c>
      <c r="V89">
        <v>0</v>
      </c>
      <c r="W89">
        <v>0</v>
      </c>
      <c r="X89">
        <v>3055.3265526466889</v>
      </c>
      <c r="Y89">
        <v>0</v>
      </c>
      <c r="Z89">
        <v>18736.326552646689</v>
      </c>
      <c r="AA89">
        <v>246645003</v>
      </c>
      <c r="AB89">
        <v>190469916</v>
      </c>
      <c r="AC89">
        <v>0</v>
      </c>
      <c r="AD89">
        <v>15954768</v>
      </c>
      <c r="AE89" s="30">
        <v>0</v>
      </c>
      <c r="AF89" s="30">
        <v>0</v>
      </c>
      <c r="AG89" s="34">
        <v>1212</v>
      </c>
      <c r="AJ89" t="s">
        <v>150</v>
      </c>
      <c r="AK89">
        <v>1722.0666706625898</v>
      </c>
      <c r="AL89">
        <v>1957.5993301525959</v>
      </c>
      <c r="AM89">
        <v>1708</v>
      </c>
      <c r="AN89">
        <v>-14.000000000000085</v>
      </c>
      <c r="AO89">
        <v>-235.53265949000615</v>
      </c>
    </row>
    <row r="90" spans="2:41">
      <c r="B90" t="s">
        <v>151</v>
      </c>
      <c r="C90">
        <v>16119</v>
      </c>
      <c r="D90">
        <v>15124</v>
      </c>
      <c r="E90">
        <v>122</v>
      </c>
      <c r="F90">
        <v>0</v>
      </c>
      <c r="G90">
        <v>0</v>
      </c>
      <c r="H90">
        <v>0</v>
      </c>
      <c r="I90">
        <v>0</v>
      </c>
      <c r="J90">
        <v>0</v>
      </c>
      <c r="K90">
        <v>1718.5355056571632</v>
      </c>
      <c r="L90">
        <v>0</v>
      </c>
      <c r="M90">
        <v>16964.535505657164</v>
      </c>
      <c r="N90">
        <v>273451347.81568784</v>
      </c>
      <c r="R90" t="s">
        <v>151</v>
      </c>
      <c r="S90">
        <v>16119</v>
      </c>
      <c r="T90">
        <v>14484</v>
      </c>
      <c r="U90">
        <v>-710</v>
      </c>
      <c r="V90">
        <v>0</v>
      </c>
      <c r="W90">
        <v>0</v>
      </c>
      <c r="X90">
        <v>3055.3265526466889</v>
      </c>
      <c r="Y90">
        <v>0</v>
      </c>
      <c r="Z90">
        <v>16829.326552646689</v>
      </c>
      <c r="AA90">
        <v>271271915</v>
      </c>
      <c r="AB90">
        <v>233467596</v>
      </c>
      <c r="AC90">
        <v>0</v>
      </c>
      <c r="AD90">
        <v>0</v>
      </c>
      <c r="AE90" s="30">
        <v>0</v>
      </c>
      <c r="AF90" s="30">
        <v>0</v>
      </c>
      <c r="AG90" s="34">
        <v>-710</v>
      </c>
      <c r="AJ90" t="s">
        <v>151</v>
      </c>
      <c r="AK90">
        <v>960.9247910251097</v>
      </c>
      <c r="AL90">
        <v>1276.0523422249944</v>
      </c>
      <c r="AM90">
        <v>1026</v>
      </c>
      <c r="AN90">
        <v>64.999999999999915</v>
      </c>
      <c r="AO90">
        <v>-315.12755119988469</v>
      </c>
    </row>
    <row r="91" spans="2:41">
      <c r="B91" t="s">
        <v>160</v>
      </c>
      <c r="C91">
        <v>20196</v>
      </c>
      <c r="D91">
        <v>19360</v>
      </c>
      <c r="E91">
        <v>5005</v>
      </c>
      <c r="F91">
        <v>0</v>
      </c>
      <c r="G91">
        <v>0</v>
      </c>
      <c r="H91">
        <v>0</v>
      </c>
      <c r="I91">
        <v>0</v>
      </c>
      <c r="J91">
        <v>0</v>
      </c>
      <c r="K91">
        <v>1718.5355056571632</v>
      </c>
      <c r="L91">
        <v>0</v>
      </c>
      <c r="M91">
        <v>26083.535505657164</v>
      </c>
      <c r="N91">
        <v>526783083.07225209</v>
      </c>
      <c r="R91" t="s">
        <v>160</v>
      </c>
      <c r="S91">
        <v>20196</v>
      </c>
      <c r="T91">
        <v>18695</v>
      </c>
      <c r="U91">
        <v>3127</v>
      </c>
      <c r="V91">
        <v>0</v>
      </c>
      <c r="W91">
        <v>0</v>
      </c>
      <c r="X91">
        <v>3055.3265526466889</v>
      </c>
      <c r="Y91">
        <v>0</v>
      </c>
      <c r="Z91">
        <v>24877.326552646689</v>
      </c>
      <c r="AA91">
        <v>502422487</v>
      </c>
      <c r="AB91">
        <v>377564220</v>
      </c>
      <c r="AC91">
        <v>0</v>
      </c>
      <c r="AD91">
        <v>63152892</v>
      </c>
      <c r="AE91" s="30">
        <v>0</v>
      </c>
      <c r="AF91" s="30">
        <v>0</v>
      </c>
      <c r="AG91" s="34">
        <v>3127</v>
      </c>
      <c r="AJ91" t="s">
        <v>160</v>
      </c>
      <c r="AK91">
        <v>1912.8340773317414</v>
      </c>
      <c r="AL91">
        <v>2236.5448405465777</v>
      </c>
      <c r="AM91">
        <v>1987</v>
      </c>
      <c r="AN91">
        <v>73.999999999999915</v>
      </c>
      <c r="AO91">
        <v>-323.71076321483633</v>
      </c>
    </row>
    <row r="92" spans="2:41">
      <c r="B92" t="s">
        <v>170</v>
      </c>
      <c r="C92">
        <v>26959</v>
      </c>
      <c r="D92">
        <v>11508</v>
      </c>
      <c r="E92">
        <v>1342</v>
      </c>
      <c r="F92">
        <v>0</v>
      </c>
      <c r="G92">
        <v>0</v>
      </c>
      <c r="H92">
        <v>0</v>
      </c>
      <c r="I92">
        <v>0</v>
      </c>
      <c r="J92">
        <v>0</v>
      </c>
      <c r="K92">
        <v>1718.5355056571632</v>
      </c>
      <c r="L92">
        <v>0</v>
      </c>
      <c r="M92">
        <v>14568.535505657163</v>
      </c>
      <c r="N92">
        <v>392753148.69701147</v>
      </c>
      <c r="R92" t="s">
        <v>170</v>
      </c>
      <c r="S92">
        <v>26959</v>
      </c>
      <c r="T92">
        <v>10890</v>
      </c>
      <c r="U92">
        <v>-405</v>
      </c>
      <c r="V92">
        <v>0</v>
      </c>
      <c r="W92">
        <v>0</v>
      </c>
      <c r="X92">
        <v>3055.3265526466889</v>
      </c>
      <c r="Y92">
        <v>0</v>
      </c>
      <c r="Z92">
        <v>13540.326552646689</v>
      </c>
      <c r="AA92">
        <v>365033664</v>
      </c>
      <c r="AB92">
        <v>293583510</v>
      </c>
      <c r="AC92">
        <v>0</v>
      </c>
      <c r="AD92">
        <v>0</v>
      </c>
      <c r="AE92" s="30">
        <v>0</v>
      </c>
      <c r="AF92" s="30">
        <v>0</v>
      </c>
      <c r="AG92" s="34">
        <v>-405</v>
      </c>
      <c r="AJ92" t="s">
        <v>170</v>
      </c>
      <c r="AK92">
        <v>47.506163217902213</v>
      </c>
      <c r="AL92">
        <v>239.70734184589492</v>
      </c>
      <c r="AM92">
        <v>-10.000000000000085</v>
      </c>
      <c r="AN92">
        <v>-58.000000000000085</v>
      </c>
      <c r="AO92">
        <v>-192.2011786279927</v>
      </c>
    </row>
    <row r="93" spans="2:41">
      <c r="B93" t="s">
        <v>229</v>
      </c>
      <c r="C93">
        <v>7027</v>
      </c>
      <c r="D93">
        <v>18430</v>
      </c>
      <c r="E93">
        <v>3407</v>
      </c>
      <c r="F93">
        <v>0</v>
      </c>
      <c r="G93">
        <v>0</v>
      </c>
      <c r="H93">
        <v>0</v>
      </c>
      <c r="I93">
        <v>0</v>
      </c>
      <c r="J93">
        <v>0</v>
      </c>
      <c r="K93">
        <v>1718.5355056571632</v>
      </c>
      <c r="L93">
        <v>0</v>
      </c>
      <c r="M93">
        <v>23555.535505657164</v>
      </c>
      <c r="N93">
        <v>165524747.9982529</v>
      </c>
      <c r="R93" t="s">
        <v>229</v>
      </c>
      <c r="S93">
        <v>7027</v>
      </c>
      <c r="T93">
        <v>17770</v>
      </c>
      <c r="U93">
        <v>375</v>
      </c>
      <c r="V93">
        <v>0</v>
      </c>
      <c r="W93">
        <v>0</v>
      </c>
      <c r="X93">
        <v>3055.3265526466889</v>
      </c>
      <c r="Y93">
        <v>0</v>
      </c>
      <c r="Z93">
        <v>21200.326552646689</v>
      </c>
      <c r="AA93">
        <v>148974695</v>
      </c>
      <c r="AB93">
        <v>124869790</v>
      </c>
      <c r="AC93">
        <v>0</v>
      </c>
      <c r="AD93">
        <v>2635125</v>
      </c>
      <c r="AE93" s="30">
        <v>0</v>
      </c>
      <c r="AF93" s="30">
        <v>0</v>
      </c>
      <c r="AG93" s="34">
        <v>375</v>
      </c>
      <c r="AJ93" t="s">
        <v>229</v>
      </c>
      <c r="AK93">
        <v>1586.0763675481794</v>
      </c>
      <c r="AL93">
        <v>362.70729875709912</v>
      </c>
      <c r="AM93">
        <v>1450.134720290218</v>
      </c>
      <c r="AN93">
        <v>-135.86527970978202</v>
      </c>
      <c r="AO93">
        <v>1223.3690687910803</v>
      </c>
    </row>
    <row r="94" spans="2:41">
      <c r="B94" t="s">
        <v>256</v>
      </c>
      <c r="C94">
        <v>15496</v>
      </c>
      <c r="D94">
        <v>15390</v>
      </c>
      <c r="E94">
        <v>1689</v>
      </c>
      <c r="F94">
        <v>0</v>
      </c>
      <c r="G94">
        <v>0</v>
      </c>
      <c r="H94">
        <v>0</v>
      </c>
      <c r="I94">
        <v>0</v>
      </c>
      <c r="J94">
        <v>0</v>
      </c>
      <c r="K94">
        <v>1718.5355056571632</v>
      </c>
      <c r="L94">
        <v>0</v>
      </c>
      <c r="M94">
        <v>18797.535505657164</v>
      </c>
      <c r="N94">
        <v>291286610.19566339</v>
      </c>
      <c r="R94" t="s">
        <v>256</v>
      </c>
      <c r="S94">
        <v>15496</v>
      </c>
      <c r="T94">
        <v>14749</v>
      </c>
      <c r="U94">
        <v>182</v>
      </c>
      <c r="V94">
        <v>0</v>
      </c>
      <c r="W94">
        <v>0</v>
      </c>
      <c r="X94">
        <v>3055.3265526466889</v>
      </c>
      <c r="Y94">
        <v>0</v>
      </c>
      <c r="Z94">
        <v>17986.326552646689</v>
      </c>
      <c r="AA94">
        <v>278716116</v>
      </c>
      <c r="AB94">
        <v>228550504</v>
      </c>
      <c r="AC94">
        <v>0</v>
      </c>
      <c r="AD94">
        <v>2820272</v>
      </c>
      <c r="AE94" s="30">
        <v>0</v>
      </c>
      <c r="AF94" s="30">
        <v>0</v>
      </c>
      <c r="AG94" s="34">
        <v>182</v>
      </c>
      <c r="AJ94" t="s">
        <v>256</v>
      </c>
      <c r="AK94">
        <v>1400.2435620117394</v>
      </c>
      <c r="AL94">
        <v>1867.4091895397632</v>
      </c>
      <c r="AM94">
        <v>1617</v>
      </c>
      <c r="AN94">
        <v>216.99999999999991</v>
      </c>
      <c r="AO94">
        <v>-467.16562752802383</v>
      </c>
    </row>
    <row r="95" spans="2:41">
      <c r="B95" t="s">
        <v>264</v>
      </c>
      <c r="C95">
        <v>36476</v>
      </c>
      <c r="D95">
        <v>15534</v>
      </c>
      <c r="E95">
        <v>2548</v>
      </c>
      <c r="F95">
        <v>0</v>
      </c>
      <c r="G95">
        <v>0</v>
      </c>
      <c r="H95">
        <v>0</v>
      </c>
      <c r="I95">
        <v>0</v>
      </c>
      <c r="J95">
        <v>0</v>
      </c>
      <c r="K95">
        <v>1718.5355056571632</v>
      </c>
      <c r="L95">
        <v>0</v>
      </c>
      <c r="M95">
        <v>19800.535505657164</v>
      </c>
      <c r="N95">
        <v>722244333.10435069</v>
      </c>
      <c r="R95" t="s">
        <v>264</v>
      </c>
      <c r="S95">
        <v>36476</v>
      </c>
      <c r="T95">
        <v>14891</v>
      </c>
      <c r="U95">
        <v>872</v>
      </c>
      <c r="V95">
        <v>0</v>
      </c>
      <c r="W95">
        <v>0</v>
      </c>
      <c r="X95">
        <v>3055.3265526466889</v>
      </c>
      <c r="Y95">
        <v>0</v>
      </c>
      <c r="Z95">
        <v>18818.326552646689</v>
      </c>
      <c r="AA95">
        <v>686417279</v>
      </c>
      <c r="AB95">
        <v>543164116</v>
      </c>
      <c r="AC95">
        <v>0</v>
      </c>
      <c r="AD95">
        <v>31807072</v>
      </c>
      <c r="AE95" s="30">
        <v>0</v>
      </c>
      <c r="AF95" s="30">
        <v>0</v>
      </c>
      <c r="AG95" s="34">
        <v>872</v>
      </c>
      <c r="AJ95" t="s">
        <v>264</v>
      </c>
      <c r="AK95">
        <v>1920.1675069818921</v>
      </c>
      <c r="AL95">
        <v>1758.2479371873842</v>
      </c>
      <c r="AM95">
        <v>1784.134720290218</v>
      </c>
      <c r="AN95">
        <v>-135.86527970978202</v>
      </c>
      <c r="AO95">
        <v>161.91956979450788</v>
      </c>
    </row>
    <row r="96" spans="2:41">
      <c r="B96" t="s">
        <v>53</v>
      </c>
      <c r="C96">
        <v>61093</v>
      </c>
      <c r="D96">
        <v>15598</v>
      </c>
      <c r="E96">
        <v>-980</v>
      </c>
      <c r="F96">
        <v>0</v>
      </c>
      <c r="G96">
        <v>1192</v>
      </c>
      <c r="H96">
        <v>0</v>
      </c>
      <c r="I96">
        <v>0</v>
      </c>
      <c r="J96">
        <v>0</v>
      </c>
      <c r="K96">
        <v>1718.5355056571632</v>
      </c>
      <c r="L96">
        <v>0</v>
      </c>
      <c r="M96">
        <v>17528.535505657164</v>
      </c>
      <c r="N96">
        <v>1070870819.6471131</v>
      </c>
      <c r="R96" t="s">
        <v>53</v>
      </c>
      <c r="S96">
        <v>61093</v>
      </c>
      <c r="T96">
        <v>15084</v>
      </c>
      <c r="U96">
        <v>-2706</v>
      </c>
      <c r="V96">
        <v>1316</v>
      </c>
      <c r="W96">
        <v>0</v>
      </c>
      <c r="X96">
        <v>3055.3265526466889</v>
      </c>
      <c r="Y96">
        <v>0</v>
      </c>
      <c r="Z96">
        <v>16749.326552646689</v>
      </c>
      <c r="AA96">
        <v>1023266607</v>
      </c>
      <c r="AB96">
        <v>921526812</v>
      </c>
      <c r="AC96">
        <v>0</v>
      </c>
      <c r="AD96">
        <v>0</v>
      </c>
      <c r="AE96" s="30">
        <v>1316</v>
      </c>
      <c r="AF96" s="30">
        <v>0</v>
      </c>
      <c r="AG96" s="34">
        <v>-2706</v>
      </c>
      <c r="AJ96" t="s">
        <v>53</v>
      </c>
      <c r="AK96">
        <v>345.8013637106269</v>
      </c>
      <c r="AL96">
        <v>-28.330369202325528</v>
      </c>
      <c r="AM96">
        <v>210.13472029021798</v>
      </c>
      <c r="AN96">
        <v>-135.86527970978202</v>
      </c>
      <c r="AO96">
        <v>374.13173291295243</v>
      </c>
    </row>
    <row r="97" spans="2:41">
      <c r="B97" t="s">
        <v>95</v>
      </c>
      <c r="C97">
        <v>32023</v>
      </c>
      <c r="D97">
        <v>13116</v>
      </c>
      <c r="E97">
        <v>-232</v>
      </c>
      <c r="F97">
        <v>0</v>
      </c>
      <c r="G97">
        <v>0</v>
      </c>
      <c r="H97">
        <v>0</v>
      </c>
      <c r="I97">
        <v>104.92653867081174</v>
      </c>
      <c r="J97">
        <v>0</v>
      </c>
      <c r="K97">
        <v>1718.5355056571632</v>
      </c>
      <c r="L97">
        <v>0</v>
      </c>
      <c r="M97">
        <v>14707.462044327975</v>
      </c>
      <c r="N97">
        <v>470977057.0455147</v>
      </c>
      <c r="R97" t="s">
        <v>95</v>
      </c>
      <c r="S97">
        <v>32023</v>
      </c>
      <c r="T97">
        <v>12517</v>
      </c>
      <c r="U97">
        <v>-499</v>
      </c>
      <c r="V97">
        <v>0</v>
      </c>
      <c r="W97">
        <v>0</v>
      </c>
      <c r="X97">
        <v>3055.3265526466889</v>
      </c>
      <c r="Y97">
        <v>0</v>
      </c>
      <c r="Z97">
        <v>15073.326552646689</v>
      </c>
      <c r="AA97">
        <v>482693136</v>
      </c>
      <c r="AB97">
        <v>400831891</v>
      </c>
      <c r="AC97">
        <v>0</v>
      </c>
      <c r="AD97">
        <v>0</v>
      </c>
      <c r="AE97" s="30">
        <v>0</v>
      </c>
      <c r="AF97" s="30">
        <v>0</v>
      </c>
      <c r="AG97" s="34">
        <v>-499</v>
      </c>
      <c r="AJ97" t="s">
        <v>95</v>
      </c>
      <c r="AK97">
        <v>2498.8592491817217</v>
      </c>
      <c r="AL97">
        <v>2305.0441395602702</v>
      </c>
      <c r="AM97">
        <v>2363.134720290218</v>
      </c>
      <c r="AN97">
        <v>-135.86527970978202</v>
      </c>
      <c r="AO97">
        <v>193.81510962145148</v>
      </c>
    </row>
    <row r="98" spans="2:41">
      <c r="B98" t="s">
        <v>97</v>
      </c>
      <c r="C98">
        <v>66576</v>
      </c>
      <c r="D98">
        <v>11166</v>
      </c>
      <c r="E98">
        <v>-1533</v>
      </c>
      <c r="F98">
        <v>0</v>
      </c>
      <c r="G98">
        <v>0</v>
      </c>
      <c r="H98">
        <v>0</v>
      </c>
      <c r="I98">
        <v>0</v>
      </c>
      <c r="J98">
        <v>0</v>
      </c>
      <c r="K98">
        <v>1718.5355056571632</v>
      </c>
      <c r="L98">
        <v>0</v>
      </c>
      <c r="M98">
        <v>11351.535505657163</v>
      </c>
      <c r="N98">
        <v>755739827.82463121</v>
      </c>
      <c r="R98" t="s">
        <v>97</v>
      </c>
      <c r="S98">
        <v>66576</v>
      </c>
      <c r="T98">
        <v>10579</v>
      </c>
      <c r="U98">
        <v>-2177</v>
      </c>
      <c r="V98">
        <v>0</v>
      </c>
      <c r="W98">
        <v>0</v>
      </c>
      <c r="X98">
        <v>3055.3265526466889</v>
      </c>
      <c r="Y98">
        <v>0</v>
      </c>
      <c r="Z98">
        <v>11457.326552646689</v>
      </c>
      <c r="AA98">
        <v>762782973</v>
      </c>
      <c r="AB98">
        <v>704307504</v>
      </c>
      <c r="AC98">
        <v>0</v>
      </c>
      <c r="AD98">
        <v>0</v>
      </c>
      <c r="AE98" s="30">
        <v>0</v>
      </c>
      <c r="AF98" s="30">
        <v>0</v>
      </c>
      <c r="AG98" s="34">
        <v>-2177</v>
      </c>
      <c r="AJ98" t="s">
        <v>97</v>
      </c>
      <c r="AK98">
        <v>753.86192219784061</v>
      </c>
      <c r="AL98">
        <v>1670.7335055045387</v>
      </c>
      <c r="AM98">
        <v>1420.9999999999998</v>
      </c>
      <c r="AN98">
        <v>666.99999999999977</v>
      </c>
      <c r="AO98">
        <v>-916.87158330669808</v>
      </c>
    </row>
    <row r="99" spans="2:41">
      <c r="B99" t="s">
        <v>166</v>
      </c>
      <c r="C99">
        <v>13091</v>
      </c>
      <c r="D99">
        <v>14498</v>
      </c>
      <c r="E99">
        <v>3242</v>
      </c>
      <c r="F99">
        <v>0</v>
      </c>
      <c r="G99">
        <v>0</v>
      </c>
      <c r="H99">
        <v>0</v>
      </c>
      <c r="I99">
        <v>0</v>
      </c>
      <c r="J99">
        <v>0</v>
      </c>
      <c r="K99">
        <v>1718.5355056571632</v>
      </c>
      <c r="L99">
        <v>0</v>
      </c>
      <c r="M99">
        <v>19458.535505657164</v>
      </c>
      <c r="N99">
        <v>254731688.30455795</v>
      </c>
      <c r="R99" t="s">
        <v>166</v>
      </c>
      <c r="S99">
        <v>13091</v>
      </c>
      <c r="T99">
        <v>13890</v>
      </c>
      <c r="U99">
        <v>1359</v>
      </c>
      <c r="V99">
        <v>0</v>
      </c>
      <c r="W99">
        <v>0</v>
      </c>
      <c r="X99">
        <v>3055.3265526466889</v>
      </c>
      <c r="Y99">
        <v>0</v>
      </c>
      <c r="Z99">
        <v>18304.326552646689</v>
      </c>
      <c r="AA99">
        <v>239621939</v>
      </c>
      <c r="AB99">
        <v>181833990</v>
      </c>
      <c r="AC99">
        <v>0</v>
      </c>
      <c r="AD99">
        <v>17790669</v>
      </c>
      <c r="AE99" s="30">
        <v>0</v>
      </c>
      <c r="AF99" s="30">
        <v>0</v>
      </c>
      <c r="AG99" s="34">
        <v>1359</v>
      </c>
      <c r="AJ99" t="s">
        <v>166</v>
      </c>
      <c r="AK99">
        <v>1600.0301786991768</v>
      </c>
      <c r="AL99">
        <v>2042.4160376608452</v>
      </c>
      <c r="AM99">
        <v>1792</v>
      </c>
      <c r="AN99">
        <v>191.99999999999991</v>
      </c>
      <c r="AO99">
        <v>-442.38585896166842</v>
      </c>
    </row>
    <row r="100" spans="2:41">
      <c r="B100" t="s">
        <v>179</v>
      </c>
      <c r="C100">
        <v>29072</v>
      </c>
      <c r="D100">
        <v>17407</v>
      </c>
      <c r="E100">
        <v>5606</v>
      </c>
      <c r="F100">
        <v>0</v>
      </c>
      <c r="G100">
        <v>0</v>
      </c>
      <c r="H100">
        <v>0</v>
      </c>
      <c r="I100">
        <v>0</v>
      </c>
      <c r="J100">
        <v>0</v>
      </c>
      <c r="K100">
        <v>1718.5355056571632</v>
      </c>
      <c r="L100">
        <v>0</v>
      </c>
      <c r="M100">
        <v>24731.535505657164</v>
      </c>
      <c r="N100">
        <v>718995200.22046506</v>
      </c>
      <c r="R100" t="s">
        <v>179</v>
      </c>
      <c r="S100">
        <v>29072</v>
      </c>
      <c r="T100">
        <v>16781</v>
      </c>
      <c r="U100">
        <v>4296</v>
      </c>
      <c r="V100">
        <v>0</v>
      </c>
      <c r="W100">
        <v>0</v>
      </c>
      <c r="X100">
        <v>3055.3265526466889</v>
      </c>
      <c r="Y100">
        <v>0</v>
      </c>
      <c r="Z100">
        <v>24132.326552646689</v>
      </c>
      <c r="AA100">
        <v>701574998</v>
      </c>
      <c r="AB100">
        <v>487857232</v>
      </c>
      <c r="AC100">
        <v>0</v>
      </c>
      <c r="AD100">
        <v>124893312</v>
      </c>
      <c r="AE100" s="30">
        <v>0</v>
      </c>
      <c r="AF100" s="30">
        <v>0</v>
      </c>
      <c r="AG100" s="34">
        <v>4296</v>
      </c>
      <c r="AJ100" t="s">
        <v>179</v>
      </c>
      <c r="AK100">
        <v>1110.1158321997191</v>
      </c>
      <c r="AL100">
        <v>500.63237223568831</v>
      </c>
      <c r="AM100">
        <v>974.13472029021796</v>
      </c>
      <c r="AN100">
        <v>-135.86527970978202</v>
      </c>
      <c r="AO100">
        <v>609.48345996403077</v>
      </c>
    </row>
    <row r="101" spans="2:41">
      <c r="B101" t="s">
        <v>219</v>
      </c>
      <c r="C101">
        <v>17464</v>
      </c>
      <c r="D101">
        <v>12214</v>
      </c>
      <c r="E101">
        <v>-1624</v>
      </c>
      <c r="F101">
        <v>0</v>
      </c>
      <c r="G101">
        <v>0</v>
      </c>
      <c r="H101">
        <v>0</v>
      </c>
      <c r="I101">
        <v>0</v>
      </c>
      <c r="J101">
        <v>0</v>
      </c>
      <c r="K101">
        <v>1718.5355056571632</v>
      </c>
      <c r="L101">
        <v>0</v>
      </c>
      <c r="M101">
        <v>12308.535505657163</v>
      </c>
      <c r="N101">
        <v>214956264.0707967</v>
      </c>
      <c r="R101" t="s">
        <v>219</v>
      </c>
      <c r="S101">
        <v>17464</v>
      </c>
      <c r="T101">
        <v>11620</v>
      </c>
      <c r="U101">
        <v>-2120</v>
      </c>
      <c r="V101">
        <v>0</v>
      </c>
      <c r="W101">
        <v>0</v>
      </c>
      <c r="X101">
        <v>3055.3265526466889</v>
      </c>
      <c r="Y101">
        <v>0</v>
      </c>
      <c r="Z101">
        <v>12555.326552646689</v>
      </c>
      <c r="AA101">
        <v>219266223</v>
      </c>
      <c r="AB101">
        <v>202931680</v>
      </c>
      <c r="AC101">
        <v>0</v>
      </c>
      <c r="AD101">
        <v>0</v>
      </c>
      <c r="AE101" s="30">
        <v>0</v>
      </c>
      <c r="AF101" s="30">
        <v>0</v>
      </c>
      <c r="AG101" s="34">
        <v>-2120</v>
      </c>
      <c r="AJ101" t="s">
        <v>219</v>
      </c>
      <c r="AK101">
        <v>1858.5385822756598</v>
      </c>
      <c r="AL101">
        <v>1096.6757548039313</v>
      </c>
      <c r="AM101">
        <v>1723.134720290218</v>
      </c>
      <c r="AN101">
        <v>-135.86527970978202</v>
      </c>
      <c r="AO101">
        <v>761.86282747172845</v>
      </c>
    </row>
    <row r="102" spans="2:41">
      <c r="B102" t="s">
        <v>16</v>
      </c>
      <c r="C102">
        <v>15983</v>
      </c>
      <c r="D102">
        <v>18974</v>
      </c>
      <c r="E102">
        <v>1142</v>
      </c>
      <c r="F102">
        <v>0</v>
      </c>
      <c r="G102">
        <v>0</v>
      </c>
      <c r="H102">
        <v>0</v>
      </c>
      <c r="I102">
        <v>655.92653867081174</v>
      </c>
      <c r="J102">
        <v>0</v>
      </c>
      <c r="K102">
        <v>1718.5355056571632</v>
      </c>
      <c r="L102">
        <v>0</v>
      </c>
      <c r="M102">
        <v>22490.462044327975</v>
      </c>
      <c r="N102">
        <v>359465054.85449404</v>
      </c>
      <c r="R102" t="s">
        <v>16</v>
      </c>
      <c r="S102">
        <v>15983</v>
      </c>
      <c r="T102">
        <v>18326</v>
      </c>
      <c r="U102">
        <v>1475</v>
      </c>
      <c r="V102">
        <v>0</v>
      </c>
      <c r="W102">
        <v>0</v>
      </c>
      <c r="X102">
        <v>3055.3265526466889</v>
      </c>
      <c r="Y102">
        <v>0</v>
      </c>
      <c r="Z102">
        <v>22856.326552646689</v>
      </c>
      <c r="AA102">
        <v>365312667</v>
      </c>
      <c r="AB102">
        <v>292904458</v>
      </c>
      <c r="AC102">
        <v>0</v>
      </c>
      <c r="AD102">
        <v>23574925</v>
      </c>
      <c r="AE102" s="30">
        <v>0</v>
      </c>
      <c r="AF102" s="30">
        <v>0</v>
      </c>
      <c r="AG102" s="34">
        <v>1475</v>
      </c>
      <c r="AJ102" t="s">
        <v>16</v>
      </c>
      <c r="AK102">
        <v>-1151.7447023230252</v>
      </c>
      <c r="AL102">
        <v>-2121.2210624611807</v>
      </c>
      <c r="AM102">
        <v>-1287.865279709782</v>
      </c>
      <c r="AN102">
        <v>-135.86527970978202</v>
      </c>
      <c r="AO102">
        <v>969.47636013815554</v>
      </c>
    </row>
    <row r="103" spans="2:41">
      <c r="B103" t="s">
        <v>24</v>
      </c>
      <c r="C103">
        <v>12536</v>
      </c>
      <c r="D103">
        <v>15789</v>
      </c>
      <c r="E103">
        <v>1636</v>
      </c>
      <c r="F103">
        <v>0</v>
      </c>
      <c r="G103">
        <v>0</v>
      </c>
      <c r="H103">
        <v>0</v>
      </c>
      <c r="I103">
        <v>0</v>
      </c>
      <c r="J103">
        <v>0</v>
      </c>
      <c r="K103">
        <v>1718.5355056571632</v>
      </c>
      <c r="L103">
        <v>0</v>
      </c>
      <c r="M103">
        <v>19143.535505657164</v>
      </c>
      <c r="N103">
        <v>239983361.0989182</v>
      </c>
      <c r="R103" t="s">
        <v>24</v>
      </c>
      <c r="S103">
        <v>12536</v>
      </c>
      <c r="T103">
        <v>15160</v>
      </c>
      <c r="U103">
        <v>1066</v>
      </c>
      <c r="V103">
        <v>0</v>
      </c>
      <c r="W103">
        <v>0</v>
      </c>
      <c r="X103">
        <v>3055.3265526466889</v>
      </c>
      <c r="Y103">
        <v>0</v>
      </c>
      <c r="Z103">
        <v>19281.326552646689</v>
      </c>
      <c r="AA103">
        <v>241710710</v>
      </c>
      <c r="AB103">
        <v>190045760</v>
      </c>
      <c r="AC103">
        <v>0</v>
      </c>
      <c r="AD103">
        <v>13363376</v>
      </c>
      <c r="AE103" s="30">
        <v>0</v>
      </c>
      <c r="AF103" s="30">
        <v>0</v>
      </c>
      <c r="AG103" s="34">
        <v>1066</v>
      </c>
      <c r="AJ103" t="s">
        <v>24</v>
      </c>
      <c r="AK103">
        <v>-609.56262287468508</v>
      </c>
      <c r="AL103">
        <v>-574.98274556753131</v>
      </c>
      <c r="AM103">
        <v>-745.86527970978204</v>
      </c>
      <c r="AN103">
        <v>-135.86527970978202</v>
      </c>
      <c r="AO103">
        <v>-34.579877307153765</v>
      </c>
    </row>
    <row r="104" spans="2:41">
      <c r="B104" t="s">
        <v>26</v>
      </c>
      <c r="C104">
        <v>19853</v>
      </c>
      <c r="D104">
        <v>16836</v>
      </c>
      <c r="E104">
        <v>2202</v>
      </c>
      <c r="F104">
        <v>0</v>
      </c>
      <c r="G104">
        <v>0</v>
      </c>
      <c r="H104">
        <v>0</v>
      </c>
      <c r="I104">
        <v>724.92653867081162</v>
      </c>
      <c r="J104">
        <v>138.30126129343307</v>
      </c>
      <c r="K104">
        <v>1718.5355056571632</v>
      </c>
      <c r="L104">
        <v>0</v>
      </c>
      <c r="M104">
        <v>21619.763305621407</v>
      </c>
      <c r="N104">
        <v>429217160.90650177</v>
      </c>
      <c r="R104" t="s">
        <v>26</v>
      </c>
      <c r="S104">
        <v>19853</v>
      </c>
      <c r="T104">
        <v>16201</v>
      </c>
      <c r="U104">
        <v>2591</v>
      </c>
      <c r="V104">
        <v>0</v>
      </c>
      <c r="W104">
        <v>0</v>
      </c>
      <c r="X104">
        <v>3055.3265526466889</v>
      </c>
      <c r="Y104">
        <v>0</v>
      </c>
      <c r="Z104">
        <v>21847.326552646689</v>
      </c>
      <c r="AA104">
        <v>433734974</v>
      </c>
      <c r="AB104">
        <v>321638453</v>
      </c>
      <c r="AC104">
        <v>0</v>
      </c>
      <c r="AD104">
        <v>51439123</v>
      </c>
      <c r="AE104" s="30">
        <v>0</v>
      </c>
      <c r="AF104" s="30">
        <v>0</v>
      </c>
      <c r="AG104" s="34">
        <v>2591</v>
      </c>
      <c r="AJ104" t="s">
        <v>26</v>
      </c>
      <c r="AK104">
        <v>-3035.1439526243707</v>
      </c>
      <c r="AL104">
        <v>-2997.9900531989765</v>
      </c>
      <c r="AM104">
        <v>-3170.865279709782</v>
      </c>
      <c r="AN104">
        <v>-135.86527970978202</v>
      </c>
      <c r="AO104">
        <v>-37.153899425394229</v>
      </c>
    </row>
    <row r="105" spans="2:41">
      <c r="B105" t="s">
        <v>27</v>
      </c>
      <c r="C105">
        <v>15870</v>
      </c>
      <c r="D105">
        <v>8097</v>
      </c>
      <c r="E105">
        <v>726</v>
      </c>
      <c r="F105">
        <v>0</v>
      </c>
      <c r="G105">
        <v>0</v>
      </c>
      <c r="H105">
        <v>0</v>
      </c>
      <c r="I105">
        <v>0</v>
      </c>
      <c r="J105">
        <v>77.301261293433072</v>
      </c>
      <c r="K105">
        <v>1718.5355056571632</v>
      </c>
      <c r="L105">
        <v>0</v>
      </c>
      <c r="M105">
        <v>10618.836766950595</v>
      </c>
      <c r="N105">
        <v>168520939.49150595</v>
      </c>
      <c r="R105" t="s">
        <v>27</v>
      </c>
      <c r="S105">
        <v>15870</v>
      </c>
      <c r="T105">
        <v>7514</v>
      </c>
      <c r="U105">
        <v>200</v>
      </c>
      <c r="V105">
        <v>0</v>
      </c>
      <c r="W105">
        <v>0</v>
      </c>
      <c r="X105">
        <v>3055.3265526466889</v>
      </c>
      <c r="Y105">
        <v>0</v>
      </c>
      <c r="Z105">
        <v>10769.326552646689</v>
      </c>
      <c r="AA105">
        <v>170909212</v>
      </c>
      <c r="AB105">
        <v>119247180</v>
      </c>
      <c r="AC105">
        <v>0</v>
      </c>
      <c r="AD105">
        <v>3174000</v>
      </c>
      <c r="AE105" s="30">
        <v>0</v>
      </c>
      <c r="AF105" s="30">
        <v>0</v>
      </c>
      <c r="AG105" s="34">
        <v>200</v>
      </c>
      <c r="AJ105" t="s">
        <v>27</v>
      </c>
      <c r="AK105">
        <v>-2804.5450907063519</v>
      </c>
      <c r="AL105">
        <v>-2325.2423323846956</v>
      </c>
      <c r="AM105">
        <v>-2575</v>
      </c>
      <c r="AN105">
        <v>229.99999999999991</v>
      </c>
      <c r="AO105">
        <v>-479.30275832165626</v>
      </c>
    </row>
    <row r="106" spans="2:41">
      <c r="B106" t="s">
        <v>38</v>
      </c>
      <c r="C106">
        <v>34750</v>
      </c>
      <c r="D106">
        <v>13838</v>
      </c>
      <c r="E106">
        <v>1267</v>
      </c>
      <c r="F106">
        <v>0</v>
      </c>
      <c r="G106">
        <v>0</v>
      </c>
      <c r="H106">
        <v>0</v>
      </c>
      <c r="I106">
        <v>225.92653867081174</v>
      </c>
      <c r="J106">
        <v>0</v>
      </c>
      <c r="K106">
        <v>1718.5355056571632</v>
      </c>
      <c r="L106">
        <v>0</v>
      </c>
      <c r="M106">
        <v>17049.462044327975</v>
      </c>
      <c r="N106">
        <v>592468806.04039717</v>
      </c>
      <c r="R106" t="s">
        <v>38</v>
      </c>
      <c r="S106">
        <v>34750</v>
      </c>
      <c r="T106">
        <v>13220</v>
      </c>
      <c r="U106">
        <v>1140</v>
      </c>
      <c r="V106">
        <v>0</v>
      </c>
      <c r="W106">
        <v>0</v>
      </c>
      <c r="X106">
        <v>3055.3265526466889</v>
      </c>
      <c r="Y106">
        <v>0</v>
      </c>
      <c r="Z106">
        <v>17415.326552646689</v>
      </c>
      <c r="AA106">
        <v>605182598</v>
      </c>
      <c r="AB106">
        <v>459395000</v>
      </c>
      <c r="AC106">
        <v>0</v>
      </c>
      <c r="AD106">
        <v>39615000</v>
      </c>
      <c r="AE106" s="30">
        <v>0</v>
      </c>
      <c r="AF106" s="30">
        <v>0</v>
      </c>
      <c r="AG106" s="34">
        <v>1140</v>
      </c>
      <c r="AJ106" t="s">
        <v>38</v>
      </c>
      <c r="AK106">
        <v>3419.6267838515996</v>
      </c>
      <c r="AL106">
        <v>2077.5717943038762</v>
      </c>
      <c r="AM106">
        <v>3284.134720290218</v>
      </c>
      <c r="AN106">
        <v>-135.86527970978202</v>
      </c>
      <c r="AO106">
        <v>1342.0549895477234</v>
      </c>
    </row>
    <row r="107" spans="2:41">
      <c r="B107" t="s">
        <v>71</v>
      </c>
      <c r="C107">
        <v>151403</v>
      </c>
      <c r="D107">
        <v>10728</v>
      </c>
      <c r="E107">
        <v>575</v>
      </c>
      <c r="F107">
        <v>0</v>
      </c>
      <c r="G107">
        <v>0</v>
      </c>
      <c r="H107">
        <v>0</v>
      </c>
      <c r="I107">
        <v>434.92653867081174</v>
      </c>
      <c r="J107">
        <v>213.30126129343307</v>
      </c>
      <c r="K107">
        <v>1718.5355056571632</v>
      </c>
      <c r="L107">
        <v>0</v>
      </c>
      <c r="M107">
        <v>13669.763305621407</v>
      </c>
      <c r="N107">
        <v>2069643173.760998</v>
      </c>
      <c r="R107" t="s">
        <v>71</v>
      </c>
      <c r="S107">
        <v>151403</v>
      </c>
      <c r="T107">
        <v>10130</v>
      </c>
      <c r="U107">
        <v>637</v>
      </c>
      <c r="V107">
        <v>0</v>
      </c>
      <c r="W107">
        <v>0</v>
      </c>
      <c r="X107">
        <v>3055.3265526466889</v>
      </c>
      <c r="Y107">
        <v>0</v>
      </c>
      <c r="Z107">
        <v>13822.326552646689</v>
      </c>
      <c r="AA107">
        <v>2092741707</v>
      </c>
      <c r="AB107">
        <v>1533712390</v>
      </c>
      <c r="AC107">
        <v>0</v>
      </c>
      <c r="AD107">
        <v>96443711</v>
      </c>
      <c r="AE107" s="30">
        <v>0</v>
      </c>
      <c r="AF107" s="30">
        <v>0</v>
      </c>
      <c r="AG107" s="34">
        <v>637</v>
      </c>
      <c r="AJ107" t="s">
        <v>71</v>
      </c>
      <c r="AK107">
        <v>-1218.1155133571619</v>
      </c>
      <c r="AL107">
        <v>-1106.1544105107723</v>
      </c>
      <c r="AM107">
        <v>-1353.865279709782</v>
      </c>
      <c r="AN107">
        <v>-135.86527970978202</v>
      </c>
      <c r="AO107">
        <v>-111.96110284638962</v>
      </c>
    </row>
    <row r="108" spans="2:41">
      <c r="B108" t="s">
        <v>84</v>
      </c>
      <c r="C108">
        <v>52245</v>
      </c>
      <c r="D108">
        <v>16281</v>
      </c>
      <c r="E108">
        <v>2134</v>
      </c>
      <c r="F108">
        <v>0</v>
      </c>
      <c r="G108">
        <v>0</v>
      </c>
      <c r="H108">
        <v>0</v>
      </c>
      <c r="I108">
        <v>0</v>
      </c>
      <c r="J108">
        <v>0</v>
      </c>
      <c r="K108">
        <v>1718.5355056571632</v>
      </c>
      <c r="L108">
        <v>0</v>
      </c>
      <c r="M108">
        <v>20133.535505657164</v>
      </c>
      <c r="N108">
        <v>1051876562.4930586</v>
      </c>
      <c r="R108" t="s">
        <v>84</v>
      </c>
      <c r="S108">
        <v>52245</v>
      </c>
      <c r="T108">
        <v>15650</v>
      </c>
      <c r="U108">
        <v>1465</v>
      </c>
      <c r="V108">
        <v>0</v>
      </c>
      <c r="W108">
        <v>0</v>
      </c>
      <c r="X108">
        <v>3055.3265526466889</v>
      </c>
      <c r="Y108">
        <v>0</v>
      </c>
      <c r="Z108">
        <v>20170.326552646689</v>
      </c>
      <c r="AA108">
        <v>1053798711</v>
      </c>
      <c r="AB108">
        <v>817634250</v>
      </c>
      <c r="AC108">
        <v>0</v>
      </c>
      <c r="AD108">
        <v>76538925</v>
      </c>
      <c r="AE108" s="30">
        <v>0</v>
      </c>
      <c r="AF108" s="30">
        <v>0</v>
      </c>
      <c r="AG108" s="34">
        <v>1465</v>
      </c>
      <c r="AJ108" t="s">
        <v>84</v>
      </c>
      <c r="AK108">
        <v>1140.8571286583365</v>
      </c>
      <c r="AL108">
        <v>1107.8209177548424</v>
      </c>
      <c r="AM108">
        <v>1005.134720290218</v>
      </c>
      <c r="AN108">
        <v>-135.86527970978202</v>
      </c>
      <c r="AO108">
        <v>33.036210903494066</v>
      </c>
    </row>
    <row r="109" spans="2:41">
      <c r="B109" t="s">
        <v>85</v>
      </c>
      <c r="C109">
        <v>28209</v>
      </c>
      <c r="D109">
        <v>8536</v>
      </c>
      <c r="E109">
        <v>-807</v>
      </c>
      <c r="F109">
        <v>0</v>
      </c>
      <c r="G109">
        <v>0</v>
      </c>
      <c r="H109">
        <v>0</v>
      </c>
      <c r="I109">
        <v>641.92653867081174</v>
      </c>
      <c r="J109">
        <v>0</v>
      </c>
      <c r="K109">
        <v>1718.5355056571632</v>
      </c>
      <c r="L109">
        <v>0</v>
      </c>
      <c r="M109">
        <v>10089.462044327975</v>
      </c>
      <c r="N109">
        <v>284613634.80844784</v>
      </c>
      <c r="R109" t="s">
        <v>85</v>
      </c>
      <c r="S109">
        <v>28209</v>
      </c>
      <c r="T109">
        <v>7951</v>
      </c>
      <c r="U109">
        <v>-551</v>
      </c>
      <c r="V109">
        <v>0</v>
      </c>
      <c r="W109">
        <v>0</v>
      </c>
      <c r="X109">
        <v>3055.3265526466889</v>
      </c>
      <c r="Y109">
        <v>0</v>
      </c>
      <c r="Z109">
        <v>10455.326552646689</v>
      </c>
      <c r="AA109">
        <v>294934307</v>
      </c>
      <c r="AB109">
        <v>224289759</v>
      </c>
      <c r="AC109">
        <v>0</v>
      </c>
      <c r="AD109">
        <v>0</v>
      </c>
      <c r="AE109" s="30">
        <v>0</v>
      </c>
      <c r="AF109" s="30">
        <v>0</v>
      </c>
      <c r="AG109" s="34">
        <v>-551</v>
      </c>
      <c r="AJ109" t="s">
        <v>85</v>
      </c>
      <c r="AK109">
        <v>-373.16148986459029</v>
      </c>
      <c r="AL109">
        <v>-1131.4104876766114</v>
      </c>
      <c r="AM109">
        <v>-508.86527970978204</v>
      </c>
      <c r="AN109">
        <v>-135.86527970978202</v>
      </c>
      <c r="AO109">
        <v>758.24899781202112</v>
      </c>
    </row>
    <row r="110" spans="2:41">
      <c r="B110" t="s">
        <v>87</v>
      </c>
      <c r="C110">
        <v>15618</v>
      </c>
      <c r="D110">
        <v>14386</v>
      </c>
      <c r="E110">
        <v>213</v>
      </c>
      <c r="F110">
        <v>0</v>
      </c>
      <c r="G110">
        <v>0</v>
      </c>
      <c r="H110">
        <v>0</v>
      </c>
      <c r="I110">
        <v>104.92653867081174</v>
      </c>
      <c r="J110">
        <v>0</v>
      </c>
      <c r="K110">
        <v>1718.5355056571632</v>
      </c>
      <c r="L110">
        <v>0</v>
      </c>
      <c r="M110">
        <v>16422.462044327975</v>
      </c>
      <c r="N110">
        <v>256486012.2083143</v>
      </c>
      <c r="R110" t="s">
        <v>87</v>
      </c>
      <c r="S110">
        <v>15618</v>
      </c>
      <c r="T110">
        <v>13766</v>
      </c>
      <c r="U110">
        <v>-33</v>
      </c>
      <c r="V110">
        <v>0</v>
      </c>
      <c r="W110">
        <v>0</v>
      </c>
      <c r="X110">
        <v>3055.3265526466889</v>
      </c>
      <c r="Y110">
        <v>0</v>
      </c>
      <c r="Z110">
        <v>16788.326552646689</v>
      </c>
      <c r="AA110">
        <v>262200084</v>
      </c>
      <c r="AB110">
        <v>214997388</v>
      </c>
      <c r="AC110">
        <v>0</v>
      </c>
      <c r="AD110">
        <v>0</v>
      </c>
      <c r="AE110" s="30">
        <v>0</v>
      </c>
      <c r="AF110" s="30">
        <v>0</v>
      </c>
      <c r="AG110" s="34">
        <v>-33</v>
      </c>
      <c r="AJ110" t="s">
        <v>87</v>
      </c>
      <c r="AK110">
        <v>354.09338026585283</v>
      </c>
      <c r="AL110">
        <v>-81.98259199511358</v>
      </c>
      <c r="AM110">
        <v>218.13472029021798</v>
      </c>
      <c r="AN110">
        <v>-135.86527970978202</v>
      </c>
      <c r="AO110">
        <v>436.07597226096641</v>
      </c>
    </row>
    <row r="111" spans="2:41">
      <c r="B111" t="s">
        <v>88</v>
      </c>
      <c r="C111">
        <v>17325</v>
      </c>
      <c r="D111">
        <v>13619</v>
      </c>
      <c r="E111">
        <v>-378</v>
      </c>
      <c r="F111">
        <v>0</v>
      </c>
      <c r="G111">
        <v>0</v>
      </c>
      <c r="H111">
        <v>0</v>
      </c>
      <c r="I111">
        <v>728.92653867081162</v>
      </c>
      <c r="J111">
        <v>215.30126129343307</v>
      </c>
      <c r="K111">
        <v>1718.5355056571632</v>
      </c>
      <c r="L111">
        <v>0</v>
      </c>
      <c r="M111">
        <v>15903.763305621407</v>
      </c>
      <c r="N111">
        <v>275532699.2698909</v>
      </c>
      <c r="R111" t="s">
        <v>88</v>
      </c>
      <c r="S111">
        <v>17325</v>
      </c>
      <c r="T111">
        <v>13003</v>
      </c>
      <c r="U111">
        <v>-4</v>
      </c>
      <c r="V111">
        <v>0</v>
      </c>
      <c r="W111">
        <v>0</v>
      </c>
      <c r="X111">
        <v>3055.3265526466889</v>
      </c>
      <c r="Y111">
        <v>0</v>
      </c>
      <c r="Z111">
        <v>16054.326552646689</v>
      </c>
      <c r="AA111">
        <v>278141208</v>
      </c>
      <c r="AB111">
        <v>225276975</v>
      </c>
      <c r="AC111">
        <v>0</v>
      </c>
      <c r="AD111">
        <v>0</v>
      </c>
      <c r="AE111" s="30">
        <v>0</v>
      </c>
      <c r="AF111" s="30">
        <v>0</v>
      </c>
      <c r="AG111" s="34">
        <v>-4</v>
      </c>
      <c r="AJ111" t="s">
        <v>88</v>
      </c>
      <c r="AK111">
        <v>-1304.0758868731627</v>
      </c>
      <c r="AL111">
        <v>-1165.45730648673</v>
      </c>
      <c r="AM111">
        <v>-1415</v>
      </c>
      <c r="AN111">
        <v>-111.00000000000009</v>
      </c>
      <c r="AO111">
        <v>-138.61858038643277</v>
      </c>
    </row>
    <row r="112" spans="2:41">
      <c r="B112" t="s">
        <v>103</v>
      </c>
      <c r="C112">
        <v>17743</v>
      </c>
      <c r="D112">
        <v>17435</v>
      </c>
      <c r="E112">
        <v>879</v>
      </c>
      <c r="F112">
        <v>0</v>
      </c>
      <c r="G112">
        <v>0</v>
      </c>
      <c r="H112">
        <v>0</v>
      </c>
      <c r="I112">
        <v>0</v>
      </c>
      <c r="J112">
        <v>0</v>
      </c>
      <c r="K112">
        <v>1718.5355056571632</v>
      </c>
      <c r="L112">
        <v>0</v>
      </c>
      <c r="M112">
        <v>20032.535505657164</v>
      </c>
      <c r="N112">
        <v>355437277.47687507</v>
      </c>
      <c r="R112" t="s">
        <v>103</v>
      </c>
      <c r="S112">
        <v>17743</v>
      </c>
      <c r="T112">
        <v>16796</v>
      </c>
      <c r="U112">
        <v>154</v>
      </c>
      <c r="V112">
        <v>0</v>
      </c>
      <c r="W112">
        <v>0</v>
      </c>
      <c r="X112">
        <v>3055.3265526466889</v>
      </c>
      <c r="Y112">
        <v>0</v>
      </c>
      <c r="Z112">
        <v>20005.326552646689</v>
      </c>
      <c r="AA112">
        <v>354954509</v>
      </c>
      <c r="AB112">
        <v>298011428</v>
      </c>
      <c r="AC112">
        <v>0</v>
      </c>
      <c r="AD112">
        <v>2732422</v>
      </c>
      <c r="AE112" s="30">
        <v>0</v>
      </c>
      <c r="AF112" s="30">
        <v>0</v>
      </c>
      <c r="AG112" s="34">
        <v>154</v>
      </c>
      <c r="AJ112" t="s">
        <v>103</v>
      </c>
      <c r="AK112">
        <v>-14.094926609489448</v>
      </c>
      <c r="AL112">
        <v>569.63968694933646</v>
      </c>
      <c r="AM112">
        <v>319.99999999999989</v>
      </c>
      <c r="AN112">
        <v>333.99999999999989</v>
      </c>
      <c r="AO112">
        <v>-583.73461355882591</v>
      </c>
    </row>
    <row r="113" spans="2:41">
      <c r="B113" t="s">
        <v>106</v>
      </c>
      <c r="C113">
        <v>86616</v>
      </c>
      <c r="D113">
        <v>14360</v>
      </c>
      <c r="E113">
        <v>2341</v>
      </c>
      <c r="F113">
        <v>0</v>
      </c>
      <c r="G113">
        <v>0</v>
      </c>
      <c r="H113">
        <v>0</v>
      </c>
      <c r="I113">
        <v>0</v>
      </c>
      <c r="J113">
        <v>0</v>
      </c>
      <c r="K113">
        <v>1718.5355056571632</v>
      </c>
      <c r="L113">
        <v>0</v>
      </c>
      <c r="M113">
        <v>18419.535505657164</v>
      </c>
      <c r="N113">
        <v>1595426487.358001</v>
      </c>
      <c r="R113" t="s">
        <v>106</v>
      </c>
      <c r="S113">
        <v>86616</v>
      </c>
      <c r="T113">
        <v>13739</v>
      </c>
      <c r="U113">
        <v>1849</v>
      </c>
      <c r="V113">
        <v>0</v>
      </c>
      <c r="W113">
        <v>0</v>
      </c>
      <c r="X113">
        <v>3055.3265526466889</v>
      </c>
      <c r="Y113">
        <v>0</v>
      </c>
      <c r="Z113">
        <v>18643.326552646689</v>
      </c>
      <c r="AA113">
        <v>1614810373</v>
      </c>
      <c r="AB113">
        <v>1190017224</v>
      </c>
      <c r="AC113">
        <v>0</v>
      </c>
      <c r="AD113">
        <v>160152984</v>
      </c>
      <c r="AE113" s="30">
        <v>0</v>
      </c>
      <c r="AF113" s="30">
        <v>0</v>
      </c>
      <c r="AG113" s="34">
        <v>1849</v>
      </c>
      <c r="AJ113" t="s">
        <v>106</v>
      </c>
      <c r="AK113">
        <v>1420.609693670689</v>
      </c>
      <c r="AL113">
        <v>1308.0876474053139</v>
      </c>
      <c r="AM113">
        <v>1285.134720290218</v>
      </c>
      <c r="AN113">
        <v>-135.86527970978202</v>
      </c>
      <c r="AO113">
        <v>112.52204626537514</v>
      </c>
    </row>
    <row r="114" spans="2:41">
      <c r="B114" t="s">
        <v>113</v>
      </c>
      <c r="C114">
        <v>32447</v>
      </c>
      <c r="D114">
        <v>4549</v>
      </c>
      <c r="E114">
        <v>-603</v>
      </c>
      <c r="F114">
        <v>0</v>
      </c>
      <c r="G114">
        <v>0</v>
      </c>
      <c r="H114">
        <v>0</v>
      </c>
      <c r="I114">
        <v>1762.9265386708116</v>
      </c>
      <c r="J114">
        <v>59.301261293433072</v>
      </c>
      <c r="K114">
        <v>1718.5355056571632</v>
      </c>
      <c r="L114">
        <v>0</v>
      </c>
      <c r="M114">
        <v>7486.7633056214081</v>
      </c>
      <c r="N114">
        <v>242923008.97749782</v>
      </c>
      <c r="R114" t="s">
        <v>113</v>
      </c>
      <c r="S114">
        <v>32447</v>
      </c>
      <c r="T114">
        <v>3988</v>
      </c>
      <c r="U114">
        <v>750</v>
      </c>
      <c r="V114">
        <v>0</v>
      </c>
      <c r="W114">
        <v>0</v>
      </c>
      <c r="X114">
        <v>3055.3265526466889</v>
      </c>
      <c r="Y114">
        <v>0</v>
      </c>
      <c r="Z114">
        <v>7793.3265526466894</v>
      </c>
      <c r="AA114">
        <v>252870067</v>
      </c>
      <c r="AB114">
        <v>129398636</v>
      </c>
      <c r="AC114">
        <v>0</v>
      </c>
      <c r="AD114">
        <v>24335250</v>
      </c>
      <c r="AE114" s="30">
        <v>0</v>
      </c>
      <c r="AF114" s="30">
        <v>0</v>
      </c>
      <c r="AG114" s="34">
        <v>750</v>
      </c>
      <c r="AJ114" t="s">
        <v>113</v>
      </c>
      <c r="AK114">
        <v>-2085.9327341923217</v>
      </c>
      <c r="AL114">
        <v>-2128.4951795806292</v>
      </c>
      <c r="AM114">
        <v>-2221.865279709782</v>
      </c>
      <c r="AN114">
        <v>-135.86527970978202</v>
      </c>
      <c r="AO114">
        <v>42.562445388307424</v>
      </c>
    </row>
    <row r="115" spans="2:41">
      <c r="B115" t="s">
        <v>116</v>
      </c>
      <c r="C115">
        <v>47167</v>
      </c>
      <c r="D115">
        <v>16626</v>
      </c>
      <c r="E115">
        <v>1710</v>
      </c>
      <c r="F115">
        <v>0</v>
      </c>
      <c r="G115">
        <v>0</v>
      </c>
      <c r="H115">
        <v>0</v>
      </c>
      <c r="I115">
        <v>0</v>
      </c>
      <c r="J115">
        <v>94.301261293433072</v>
      </c>
      <c r="K115">
        <v>1718.5355056571632</v>
      </c>
      <c r="L115">
        <v>0</v>
      </c>
      <c r="M115">
        <v>20148.836766950597</v>
      </c>
      <c r="N115">
        <v>950360183.78675878</v>
      </c>
      <c r="R115" t="s">
        <v>116</v>
      </c>
      <c r="S115">
        <v>47167</v>
      </c>
      <c r="T115">
        <v>15992</v>
      </c>
      <c r="U115">
        <v>1252</v>
      </c>
      <c r="V115">
        <v>0</v>
      </c>
      <c r="W115">
        <v>0</v>
      </c>
      <c r="X115">
        <v>3055.3265526466889</v>
      </c>
      <c r="Y115">
        <v>0</v>
      </c>
      <c r="Z115">
        <v>20299.326552646689</v>
      </c>
      <c r="AA115">
        <v>957458336</v>
      </c>
      <c r="AB115">
        <v>754294664</v>
      </c>
      <c r="AC115">
        <v>0</v>
      </c>
      <c r="AD115">
        <v>59053084</v>
      </c>
      <c r="AE115" s="30">
        <v>0</v>
      </c>
      <c r="AF115" s="30">
        <v>0</v>
      </c>
      <c r="AG115" s="34">
        <v>1252</v>
      </c>
      <c r="AJ115" t="s">
        <v>116</v>
      </c>
      <c r="AK115">
        <v>-904.69483011723696</v>
      </c>
      <c r="AL115">
        <v>-530.68123137613657</v>
      </c>
      <c r="AM115">
        <v>-781.00000000000011</v>
      </c>
      <c r="AN115">
        <v>123.99999999999991</v>
      </c>
      <c r="AO115">
        <v>-374.0135987411004</v>
      </c>
    </row>
    <row r="116" spans="2:41">
      <c r="B116" t="s">
        <v>130</v>
      </c>
      <c r="C116">
        <v>24703</v>
      </c>
      <c r="D116">
        <v>-6943</v>
      </c>
      <c r="E116">
        <v>2206</v>
      </c>
      <c r="F116">
        <v>0</v>
      </c>
      <c r="G116">
        <v>0</v>
      </c>
      <c r="H116">
        <v>1310.4788762326511</v>
      </c>
      <c r="I116">
        <v>1820.9265386708116</v>
      </c>
      <c r="J116">
        <v>118.30126129343307</v>
      </c>
      <c r="K116">
        <v>1718.5355056571632</v>
      </c>
      <c r="L116">
        <v>0</v>
      </c>
      <c r="M116">
        <v>231.24218185405903</v>
      </c>
      <c r="N116">
        <v>5712375.6183408201</v>
      </c>
      <c r="R116" t="s">
        <v>130</v>
      </c>
      <c r="S116">
        <v>24703</v>
      </c>
      <c r="T116">
        <v>-7369</v>
      </c>
      <c r="U116">
        <v>4450</v>
      </c>
      <c r="V116">
        <v>342</v>
      </c>
      <c r="W116">
        <v>0</v>
      </c>
      <c r="X116">
        <v>3055.3265526466889</v>
      </c>
      <c r="Y116">
        <v>0</v>
      </c>
      <c r="Z116">
        <v>478.32655264668892</v>
      </c>
      <c r="AA116">
        <v>11816101</v>
      </c>
      <c r="AB116">
        <v>0</v>
      </c>
      <c r="AC116">
        <v>-182036407</v>
      </c>
      <c r="AD116">
        <v>109928350</v>
      </c>
      <c r="AE116" s="30">
        <v>0</v>
      </c>
      <c r="AF116" s="30">
        <v>342.24219999999991</v>
      </c>
      <c r="AG116" s="34">
        <v>4450</v>
      </c>
      <c r="AJ116" t="s">
        <v>130</v>
      </c>
      <c r="AK116">
        <v>-2668.8531086759967</v>
      </c>
      <c r="AL116">
        <v>-2652.5109018241778</v>
      </c>
      <c r="AM116">
        <v>-2804.865279709782</v>
      </c>
      <c r="AN116">
        <v>-135.86527970978202</v>
      </c>
      <c r="AO116">
        <v>-16.342206851818901</v>
      </c>
    </row>
    <row r="117" spans="2:41">
      <c r="B117" t="s">
        <v>133</v>
      </c>
      <c r="C117">
        <v>130506</v>
      </c>
      <c r="D117">
        <v>10150</v>
      </c>
      <c r="E117">
        <v>-6017</v>
      </c>
      <c r="F117">
        <v>368</v>
      </c>
      <c r="G117">
        <v>0</v>
      </c>
      <c r="H117">
        <v>0</v>
      </c>
      <c r="I117">
        <v>819.92653867081162</v>
      </c>
      <c r="J117">
        <v>215.30126129343307</v>
      </c>
      <c r="K117">
        <v>1718.5355056571632</v>
      </c>
      <c r="L117">
        <v>0</v>
      </c>
      <c r="M117">
        <v>7254.7633056214081</v>
      </c>
      <c r="N117">
        <v>946790139.96342754</v>
      </c>
      <c r="R117" t="s">
        <v>133</v>
      </c>
      <c r="S117">
        <v>130506</v>
      </c>
      <c r="T117">
        <v>9555</v>
      </c>
      <c r="U117">
        <v>-5205</v>
      </c>
      <c r="V117">
        <v>0</v>
      </c>
      <c r="W117">
        <v>0</v>
      </c>
      <c r="X117">
        <v>3055.3265526466889</v>
      </c>
      <c r="Y117">
        <v>0</v>
      </c>
      <c r="Z117">
        <v>7405.3265526466894</v>
      </c>
      <c r="AA117">
        <v>966439547</v>
      </c>
      <c r="AB117">
        <v>1246984830</v>
      </c>
      <c r="AC117">
        <v>0</v>
      </c>
      <c r="AD117">
        <v>0</v>
      </c>
      <c r="AE117" s="30">
        <v>0</v>
      </c>
      <c r="AF117" s="30">
        <v>0</v>
      </c>
      <c r="AG117" s="34">
        <v>-5205</v>
      </c>
      <c r="AJ117" t="s">
        <v>133</v>
      </c>
      <c r="AK117">
        <v>-114.54015319540576</v>
      </c>
      <c r="AL117">
        <v>164.72903060640692</v>
      </c>
      <c r="AM117">
        <v>-85.000000000000085</v>
      </c>
      <c r="AN117">
        <v>29.999999999999915</v>
      </c>
      <c r="AO117">
        <v>-279.26918380181269</v>
      </c>
    </row>
    <row r="118" spans="2:41">
      <c r="B118" t="s">
        <v>136</v>
      </c>
      <c r="C118">
        <v>361974</v>
      </c>
      <c r="D118">
        <v>15644</v>
      </c>
      <c r="E118">
        <v>641</v>
      </c>
      <c r="F118">
        <v>305</v>
      </c>
      <c r="G118">
        <v>0</v>
      </c>
      <c r="H118">
        <v>0</v>
      </c>
      <c r="I118">
        <v>268.92653867081174</v>
      </c>
      <c r="J118">
        <v>215.30126129343307</v>
      </c>
      <c r="K118">
        <v>1718.5355056571632</v>
      </c>
      <c r="L118">
        <v>0</v>
      </c>
      <c r="M118">
        <v>18792.763305621407</v>
      </c>
      <c r="N118">
        <v>6802491704.7890034</v>
      </c>
      <c r="R118" t="s">
        <v>136</v>
      </c>
      <c r="S118">
        <v>361974</v>
      </c>
      <c r="T118">
        <v>15016</v>
      </c>
      <c r="U118">
        <v>840</v>
      </c>
      <c r="V118">
        <v>32</v>
      </c>
      <c r="W118">
        <v>0</v>
      </c>
      <c r="X118">
        <v>3055.3265526466889</v>
      </c>
      <c r="Y118">
        <v>0</v>
      </c>
      <c r="Z118">
        <v>18943.326552646689</v>
      </c>
      <c r="AA118">
        <v>6856991686</v>
      </c>
      <c r="AB118">
        <v>5435401584</v>
      </c>
      <c r="AC118">
        <v>0</v>
      </c>
      <c r="AD118">
        <v>304058160</v>
      </c>
      <c r="AE118" s="30">
        <v>0</v>
      </c>
      <c r="AF118" s="30">
        <v>31.644599999999969</v>
      </c>
      <c r="AG118" s="34">
        <v>661.13270859624436</v>
      </c>
      <c r="AJ118" t="s">
        <v>136</v>
      </c>
      <c r="AK118">
        <v>-1081.1529856353618</v>
      </c>
      <c r="AL118">
        <v>-612.70052323134223</v>
      </c>
      <c r="AM118">
        <v>-863.00000000000011</v>
      </c>
      <c r="AN118">
        <v>217.99999999999991</v>
      </c>
      <c r="AO118">
        <v>-468.45246240401957</v>
      </c>
    </row>
    <row r="119" spans="2:41">
      <c r="B119" t="s">
        <v>169</v>
      </c>
      <c r="C119">
        <v>13128</v>
      </c>
      <c r="D119">
        <v>16003</v>
      </c>
      <c r="E119">
        <v>5310</v>
      </c>
      <c r="F119">
        <v>0</v>
      </c>
      <c r="G119">
        <v>0</v>
      </c>
      <c r="H119">
        <v>0</v>
      </c>
      <c r="I119">
        <v>0</v>
      </c>
      <c r="J119">
        <v>0</v>
      </c>
      <c r="K119">
        <v>1718.5355056571632</v>
      </c>
      <c r="L119">
        <v>0</v>
      </c>
      <c r="M119">
        <v>23031.535505657164</v>
      </c>
      <c r="N119">
        <v>302357998.11826724</v>
      </c>
      <c r="R119" t="s">
        <v>169</v>
      </c>
      <c r="S119">
        <v>13128</v>
      </c>
      <c r="T119">
        <v>15373</v>
      </c>
      <c r="U119">
        <v>3499</v>
      </c>
      <c r="V119">
        <v>0</v>
      </c>
      <c r="W119">
        <v>0</v>
      </c>
      <c r="X119">
        <v>3055.3265526466889</v>
      </c>
      <c r="Y119">
        <v>0</v>
      </c>
      <c r="Z119">
        <v>21927.326552646689</v>
      </c>
      <c r="AA119">
        <v>287861943</v>
      </c>
      <c r="AB119">
        <v>201816744</v>
      </c>
      <c r="AC119">
        <v>0</v>
      </c>
      <c r="AD119">
        <v>45934872</v>
      </c>
      <c r="AE119" s="30">
        <v>0</v>
      </c>
      <c r="AF119" s="30">
        <v>0</v>
      </c>
      <c r="AG119" s="34">
        <v>3499</v>
      </c>
      <c r="AJ119" t="s">
        <v>169</v>
      </c>
      <c r="AK119">
        <v>-49.058692009282822</v>
      </c>
      <c r="AL119">
        <v>-262.08600085915623</v>
      </c>
      <c r="AM119">
        <v>-184.86527970978202</v>
      </c>
      <c r="AN119">
        <v>-135.86527970978202</v>
      </c>
      <c r="AO119">
        <v>213.02730884987341</v>
      </c>
    </row>
    <row r="120" spans="2:41">
      <c r="B120" t="s">
        <v>175</v>
      </c>
      <c r="C120">
        <v>7361</v>
      </c>
      <c r="D120">
        <v>20752</v>
      </c>
      <c r="E120">
        <v>9261</v>
      </c>
      <c r="F120">
        <v>0</v>
      </c>
      <c r="G120">
        <v>0</v>
      </c>
      <c r="H120">
        <v>0</v>
      </c>
      <c r="I120">
        <v>0</v>
      </c>
      <c r="J120">
        <v>0</v>
      </c>
      <c r="K120">
        <v>1718.5355056571632</v>
      </c>
      <c r="L120">
        <v>0</v>
      </c>
      <c r="M120">
        <v>31731.535505657164</v>
      </c>
      <c r="N120">
        <v>233575832.85714239</v>
      </c>
      <c r="R120" t="s">
        <v>175</v>
      </c>
      <c r="S120">
        <v>7361</v>
      </c>
      <c r="T120">
        <v>20093</v>
      </c>
      <c r="U120">
        <v>7867</v>
      </c>
      <c r="V120">
        <v>0</v>
      </c>
      <c r="W120">
        <v>0</v>
      </c>
      <c r="X120">
        <v>3055.3265526466889</v>
      </c>
      <c r="Y120">
        <v>0</v>
      </c>
      <c r="Z120">
        <v>31015.326552646689</v>
      </c>
      <c r="AA120">
        <v>228303819</v>
      </c>
      <c r="AB120">
        <v>147904573</v>
      </c>
      <c r="AC120">
        <v>0</v>
      </c>
      <c r="AD120">
        <v>57908987</v>
      </c>
      <c r="AE120" s="30">
        <v>0</v>
      </c>
      <c r="AF120" s="30">
        <v>0</v>
      </c>
      <c r="AG120" s="34">
        <v>7867</v>
      </c>
      <c r="AJ120" t="s">
        <v>175</v>
      </c>
      <c r="AK120">
        <v>-1297.5808369271481</v>
      </c>
      <c r="AL120">
        <v>-1818.5138232255213</v>
      </c>
      <c r="AM120">
        <v>-1433.865279709782</v>
      </c>
      <c r="AN120">
        <v>-135.86527970978202</v>
      </c>
      <c r="AO120">
        <v>520.93298629837318</v>
      </c>
    </row>
    <row r="121" spans="2:41">
      <c r="B121" t="s">
        <v>185</v>
      </c>
      <c r="C121">
        <v>18999</v>
      </c>
      <c r="D121">
        <v>13636</v>
      </c>
      <c r="E121">
        <v>1578</v>
      </c>
      <c r="F121">
        <v>0</v>
      </c>
      <c r="G121">
        <v>0</v>
      </c>
      <c r="H121">
        <v>0</v>
      </c>
      <c r="I121">
        <v>0</v>
      </c>
      <c r="J121">
        <v>0</v>
      </c>
      <c r="K121">
        <v>1718.5355056571632</v>
      </c>
      <c r="L121">
        <v>0</v>
      </c>
      <c r="M121">
        <v>16932.535505657164</v>
      </c>
      <c r="N121">
        <v>321701242.07198048</v>
      </c>
      <c r="R121" t="s">
        <v>185</v>
      </c>
      <c r="S121">
        <v>18999</v>
      </c>
      <c r="T121">
        <v>13020</v>
      </c>
      <c r="U121">
        <v>434</v>
      </c>
      <c r="V121">
        <v>0</v>
      </c>
      <c r="W121">
        <v>0</v>
      </c>
      <c r="X121">
        <v>3055.3265526466889</v>
      </c>
      <c r="Y121">
        <v>0</v>
      </c>
      <c r="Z121">
        <v>16509.326552646689</v>
      </c>
      <c r="AA121">
        <v>313660695</v>
      </c>
      <c r="AB121">
        <v>247366980</v>
      </c>
      <c r="AC121">
        <v>0</v>
      </c>
      <c r="AD121">
        <v>8245566</v>
      </c>
      <c r="AE121" s="30">
        <v>0</v>
      </c>
      <c r="AF121" s="30">
        <v>0</v>
      </c>
      <c r="AG121" s="34">
        <v>434</v>
      </c>
      <c r="AJ121" t="s">
        <v>185</v>
      </c>
      <c r="AK121">
        <v>-278.18475738797315</v>
      </c>
      <c r="AL121">
        <v>30.8243346110321</v>
      </c>
      <c r="AM121">
        <v>-219.00000000000009</v>
      </c>
      <c r="AN121">
        <v>58.999999999999915</v>
      </c>
      <c r="AO121">
        <v>-309.00909199900525</v>
      </c>
    </row>
    <row r="122" spans="2:41">
      <c r="B122" t="s">
        <v>186</v>
      </c>
      <c r="C122">
        <v>19464</v>
      </c>
      <c r="D122">
        <v>14107</v>
      </c>
      <c r="E122">
        <v>-1020</v>
      </c>
      <c r="F122">
        <v>0</v>
      </c>
      <c r="G122">
        <v>0</v>
      </c>
      <c r="H122">
        <v>0</v>
      </c>
      <c r="I122">
        <v>0</v>
      </c>
      <c r="J122">
        <v>116.30126129343307</v>
      </c>
      <c r="K122">
        <v>1718.5355056571632</v>
      </c>
      <c r="L122">
        <v>0</v>
      </c>
      <c r="M122">
        <v>14921.836766950595</v>
      </c>
      <c r="N122">
        <v>290438630.83192641</v>
      </c>
      <c r="R122" t="s">
        <v>186</v>
      </c>
      <c r="S122">
        <v>19464</v>
      </c>
      <c r="T122">
        <v>13488</v>
      </c>
      <c r="U122">
        <v>-1471</v>
      </c>
      <c r="V122">
        <v>0</v>
      </c>
      <c r="W122">
        <v>0</v>
      </c>
      <c r="X122">
        <v>3055.3265526466889</v>
      </c>
      <c r="Y122">
        <v>0</v>
      </c>
      <c r="Z122">
        <v>15072.326552646689</v>
      </c>
      <c r="AA122">
        <v>293367764</v>
      </c>
      <c r="AB122">
        <v>262530432</v>
      </c>
      <c r="AC122">
        <v>0</v>
      </c>
      <c r="AD122">
        <v>0</v>
      </c>
      <c r="AE122" s="30">
        <v>0</v>
      </c>
      <c r="AF122" s="30">
        <v>0</v>
      </c>
      <c r="AG122" s="34">
        <v>-1471</v>
      </c>
      <c r="AJ122" t="s">
        <v>186</v>
      </c>
      <c r="AK122">
        <v>-695.23478349886591</v>
      </c>
      <c r="AL122">
        <v>-190.74068348610854</v>
      </c>
      <c r="AM122">
        <v>-441.00000000000011</v>
      </c>
      <c r="AN122">
        <v>253.99999999999991</v>
      </c>
      <c r="AO122">
        <v>-504.49410001275737</v>
      </c>
    </row>
    <row r="123" spans="2:41">
      <c r="B123" t="s">
        <v>190</v>
      </c>
      <c r="C123">
        <v>16829</v>
      </c>
      <c r="D123">
        <v>14489</v>
      </c>
      <c r="E123">
        <v>-1730</v>
      </c>
      <c r="F123">
        <v>38</v>
      </c>
      <c r="G123">
        <v>0</v>
      </c>
      <c r="H123">
        <v>0</v>
      </c>
      <c r="I123">
        <v>432.92653867081174</v>
      </c>
      <c r="J123">
        <v>0</v>
      </c>
      <c r="K123">
        <v>1718.5355056571632</v>
      </c>
      <c r="L123">
        <v>0</v>
      </c>
      <c r="M123">
        <v>14948.462044327975</v>
      </c>
      <c r="N123">
        <v>251567667.74399549</v>
      </c>
      <c r="R123" t="s">
        <v>190</v>
      </c>
      <c r="S123">
        <v>16829</v>
      </c>
      <c r="T123">
        <v>13868</v>
      </c>
      <c r="U123">
        <v>-1609</v>
      </c>
      <c r="V123">
        <v>0</v>
      </c>
      <c r="W123">
        <v>0</v>
      </c>
      <c r="X123">
        <v>3055.3265526466889</v>
      </c>
      <c r="Y123">
        <v>0</v>
      </c>
      <c r="Z123">
        <v>15314.326552646689</v>
      </c>
      <c r="AA123">
        <v>257724802</v>
      </c>
      <c r="AB123">
        <v>233384572</v>
      </c>
      <c r="AC123">
        <v>0</v>
      </c>
      <c r="AD123">
        <v>0</v>
      </c>
      <c r="AE123" s="30">
        <v>0</v>
      </c>
      <c r="AF123" s="30">
        <v>0</v>
      </c>
      <c r="AG123" s="34">
        <v>-1609</v>
      </c>
      <c r="AJ123" t="s">
        <v>190</v>
      </c>
      <c r="AK123">
        <v>-1315.6161562618399</v>
      </c>
      <c r="AL123">
        <v>-1458.0750170514584</v>
      </c>
      <c r="AM123">
        <v>-1451.865279709782</v>
      </c>
      <c r="AN123">
        <v>-135.86527970978202</v>
      </c>
      <c r="AO123">
        <v>142.45886078961848</v>
      </c>
    </row>
    <row r="124" spans="2:41">
      <c r="B124" t="s">
        <v>198</v>
      </c>
      <c r="C124">
        <v>27076</v>
      </c>
      <c r="D124">
        <v>7823</v>
      </c>
      <c r="E124">
        <v>1501</v>
      </c>
      <c r="F124">
        <v>377</v>
      </c>
      <c r="G124">
        <v>0</v>
      </c>
      <c r="H124">
        <v>233.47887623266229</v>
      </c>
      <c r="I124">
        <v>1820.9265386708116</v>
      </c>
      <c r="J124">
        <v>39.301261293433072</v>
      </c>
      <c r="K124">
        <v>1718.5355056571632</v>
      </c>
      <c r="L124">
        <v>0</v>
      </c>
      <c r="M124">
        <v>13513.24218185407</v>
      </c>
      <c r="N124">
        <v>365884545.31588078</v>
      </c>
      <c r="R124" t="s">
        <v>198</v>
      </c>
      <c r="S124">
        <v>27076</v>
      </c>
      <c r="T124">
        <v>7242</v>
      </c>
      <c r="U124">
        <v>3542</v>
      </c>
      <c r="V124">
        <v>0</v>
      </c>
      <c r="W124">
        <v>0</v>
      </c>
      <c r="X124">
        <v>3055.3265526466889</v>
      </c>
      <c r="Y124">
        <v>0</v>
      </c>
      <c r="Z124">
        <v>13839.326552646689</v>
      </c>
      <c r="AA124">
        <v>374713606</v>
      </c>
      <c r="AB124">
        <v>196084392</v>
      </c>
      <c r="AC124">
        <v>0</v>
      </c>
      <c r="AD124">
        <v>95903192</v>
      </c>
      <c r="AE124" s="30">
        <v>0</v>
      </c>
      <c r="AF124" s="30">
        <v>0</v>
      </c>
      <c r="AG124" s="34">
        <v>3291.7602136081859</v>
      </c>
      <c r="AJ124" t="s">
        <v>198</v>
      </c>
      <c r="AK124">
        <v>-2629.2093312262455</v>
      </c>
      <c r="AL124">
        <v>-2691.3512409948685</v>
      </c>
      <c r="AM124">
        <v>-2764.865279709782</v>
      </c>
      <c r="AN124">
        <v>-135.86527970978202</v>
      </c>
      <c r="AO124">
        <v>62.141909768623009</v>
      </c>
    </row>
    <row r="125" spans="2:41">
      <c r="B125" t="s">
        <v>210</v>
      </c>
      <c r="C125">
        <v>14523</v>
      </c>
      <c r="D125">
        <v>15152</v>
      </c>
      <c r="E125">
        <v>804</v>
      </c>
      <c r="F125">
        <v>0</v>
      </c>
      <c r="G125">
        <v>0</v>
      </c>
      <c r="H125">
        <v>0</v>
      </c>
      <c r="I125">
        <v>0</v>
      </c>
      <c r="J125">
        <v>0</v>
      </c>
      <c r="K125">
        <v>1718.5355056571632</v>
      </c>
      <c r="L125">
        <v>0</v>
      </c>
      <c r="M125">
        <v>17674.535505657164</v>
      </c>
      <c r="N125">
        <v>256687279.14865899</v>
      </c>
      <c r="R125" t="s">
        <v>210</v>
      </c>
      <c r="S125">
        <v>14523</v>
      </c>
      <c r="T125">
        <v>14527</v>
      </c>
      <c r="U125">
        <v>223</v>
      </c>
      <c r="V125">
        <v>0</v>
      </c>
      <c r="W125">
        <v>0</v>
      </c>
      <c r="X125">
        <v>3055.3265526466889</v>
      </c>
      <c r="Y125">
        <v>0</v>
      </c>
      <c r="Z125">
        <v>17805.326552646689</v>
      </c>
      <c r="AA125">
        <v>258586758</v>
      </c>
      <c r="AB125">
        <v>210975621</v>
      </c>
      <c r="AC125">
        <v>0</v>
      </c>
      <c r="AD125">
        <v>3238629</v>
      </c>
      <c r="AE125" s="30">
        <v>0</v>
      </c>
      <c r="AF125" s="30">
        <v>0</v>
      </c>
      <c r="AG125" s="34">
        <v>223</v>
      </c>
      <c r="AJ125" t="s">
        <v>210</v>
      </c>
      <c r="AK125">
        <v>-1009.6009639754602</v>
      </c>
      <c r="AL125">
        <v>-907.20224149291698</v>
      </c>
      <c r="AM125">
        <v>-1145.865279709782</v>
      </c>
      <c r="AN125">
        <v>-135.86527970978202</v>
      </c>
      <c r="AO125">
        <v>-102.39872248254323</v>
      </c>
    </row>
    <row r="126" spans="2:41">
      <c r="B126" t="s">
        <v>211</v>
      </c>
      <c r="C126">
        <v>23528</v>
      </c>
      <c r="D126">
        <v>10965</v>
      </c>
      <c r="E126">
        <v>975</v>
      </c>
      <c r="F126">
        <v>80</v>
      </c>
      <c r="G126">
        <v>0</v>
      </c>
      <c r="H126">
        <v>86.478876232662287</v>
      </c>
      <c r="I126">
        <v>1820.9265386708116</v>
      </c>
      <c r="J126">
        <v>210.30126129343307</v>
      </c>
      <c r="K126">
        <v>1718.5355056571632</v>
      </c>
      <c r="L126">
        <v>0</v>
      </c>
      <c r="M126">
        <v>15856.24218185407</v>
      </c>
      <c r="N126">
        <v>373065666.05466253</v>
      </c>
      <c r="R126" t="s">
        <v>211</v>
      </c>
      <c r="S126">
        <v>23528</v>
      </c>
      <c r="T126">
        <v>10365</v>
      </c>
      <c r="U126">
        <v>2591</v>
      </c>
      <c r="V126">
        <v>0</v>
      </c>
      <c r="W126">
        <v>0</v>
      </c>
      <c r="X126">
        <v>3055.3265526466889</v>
      </c>
      <c r="Y126">
        <v>0</v>
      </c>
      <c r="Z126">
        <v>16011.326552646689</v>
      </c>
      <c r="AA126">
        <v>376714491</v>
      </c>
      <c r="AB126">
        <v>243867720</v>
      </c>
      <c r="AC126">
        <v>0</v>
      </c>
      <c r="AD126">
        <v>60961048</v>
      </c>
      <c r="AE126" s="30">
        <v>0</v>
      </c>
      <c r="AF126" s="30">
        <v>0</v>
      </c>
      <c r="AG126" s="34">
        <v>2591</v>
      </c>
      <c r="AJ126" t="s">
        <v>211</v>
      </c>
      <c r="AK126">
        <v>-3025.8749171865852</v>
      </c>
      <c r="AL126">
        <v>-2917.3512299864183</v>
      </c>
      <c r="AM126">
        <v>-3161.865279709782</v>
      </c>
      <c r="AN126">
        <v>-135.86527970978202</v>
      </c>
      <c r="AO126">
        <v>-108.52368720016693</v>
      </c>
    </row>
    <row r="127" spans="2:41">
      <c r="B127" t="s">
        <v>227</v>
      </c>
      <c r="C127">
        <v>13686</v>
      </c>
      <c r="D127">
        <v>17990</v>
      </c>
      <c r="E127">
        <v>2038</v>
      </c>
      <c r="F127">
        <v>0</v>
      </c>
      <c r="G127">
        <v>0</v>
      </c>
      <c r="H127">
        <v>0</v>
      </c>
      <c r="I127">
        <v>0</v>
      </c>
      <c r="J127">
        <v>122.30126129343307</v>
      </c>
      <c r="K127">
        <v>1718.5355056571632</v>
      </c>
      <c r="L127">
        <v>0</v>
      </c>
      <c r="M127">
        <v>21868.836766950597</v>
      </c>
      <c r="N127">
        <v>299296899.99248588</v>
      </c>
      <c r="R127" t="s">
        <v>227</v>
      </c>
      <c r="S127">
        <v>13686</v>
      </c>
      <c r="T127">
        <v>17348</v>
      </c>
      <c r="U127">
        <v>1616</v>
      </c>
      <c r="V127">
        <v>0</v>
      </c>
      <c r="W127">
        <v>0</v>
      </c>
      <c r="X127">
        <v>3055.3265526466889</v>
      </c>
      <c r="Y127">
        <v>0</v>
      </c>
      <c r="Z127">
        <v>22019.326552646689</v>
      </c>
      <c r="AA127">
        <v>301356503</v>
      </c>
      <c r="AB127">
        <v>237424728</v>
      </c>
      <c r="AC127">
        <v>0</v>
      </c>
      <c r="AD127">
        <v>22116576</v>
      </c>
      <c r="AE127" s="30">
        <v>0</v>
      </c>
      <c r="AF127" s="30">
        <v>0</v>
      </c>
      <c r="AG127" s="34">
        <v>1616</v>
      </c>
      <c r="AJ127" t="s">
        <v>227</v>
      </c>
      <c r="AK127">
        <v>23.611729461627874</v>
      </c>
      <c r="AL127">
        <v>340.52756186326496</v>
      </c>
      <c r="AM127">
        <v>90.999999999999915</v>
      </c>
      <c r="AN127">
        <v>66.999999999999915</v>
      </c>
      <c r="AO127">
        <v>-316.91583240163709</v>
      </c>
    </row>
    <row r="128" spans="2:41">
      <c r="B128" t="s">
        <v>232</v>
      </c>
      <c r="C128">
        <v>46928</v>
      </c>
      <c r="D128">
        <v>13867</v>
      </c>
      <c r="E128">
        <v>-556</v>
      </c>
      <c r="F128">
        <v>0</v>
      </c>
      <c r="G128">
        <v>0</v>
      </c>
      <c r="H128">
        <v>0</v>
      </c>
      <c r="I128">
        <v>856.92653867081162</v>
      </c>
      <c r="J128">
        <v>0</v>
      </c>
      <c r="K128">
        <v>1718.5355056571632</v>
      </c>
      <c r="L128">
        <v>0</v>
      </c>
      <c r="M128">
        <v>15886.462044327975</v>
      </c>
      <c r="N128">
        <v>745519890.81622314</v>
      </c>
      <c r="R128" t="s">
        <v>232</v>
      </c>
      <c r="S128">
        <v>46928</v>
      </c>
      <c r="T128">
        <v>13249</v>
      </c>
      <c r="U128">
        <v>-52</v>
      </c>
      <c r="V128">
        <v>0</v>
      </c>
      <c r="W128">
        <v>0</v>
      </c>
      <c r="X128">
        <v>3055.3265526466889</v>
      </c>
      <c r="Y128">
        <v>0</v>
      </c>
      <c r="Z128">
        <v>16252.326552646689</v>
      </c>
      <c r="AA128">
        <v>762689180</v>
      </c>
      <c r="AB128">
        <v>621749072</v>
      </c>
      <c r="AC128">
        <v>0</v>
      </c>
      <c r="AD128">
        <v>0</v>
      </c>
      <c r="AE128" s="30">
        <v>0</v>
      </c>
      <c r="AF128" s="30">
        <v>0</v>
      </c>
      <c r="AG128" s="34">
        <v>-52</v>
      </c>
      <c r="AJ128" t="s">
        <v>232</v>
      </c>
      <c r="AK128">
        <v>0.4755539256711927</v>
      </c>
      <c r="AL128">
        <v>-511.00907354769151</v>
      </c>
      <c r="AM128">
        <v>-135.86527970978202</v>
      </c>
      <c r="AN128">
        <v>-135.86527970978202</v>
      </c>
      <c r="AO128">
        <v>511.48462747336271</v>
      </c>
    </row>
    <row r="129" spans="2:41">
      <c r="B129" t="s">
        <v>253</v>
      </c>
      <c r="C129">
        <v>37809</v>
      </c>
      <c r="D129">
        <v>-4074</v>
      </c>
      <c r="E129">
        <v>-592</v>
      </c>
      <c r="F129">
        <v>0</v>
      </c>
      <c r="G129">
        <v>0</v>
      </c>
      <c r="H129">
        <v>117.47887623265092</v>
      </c>
      <c r="I129">
        <v>1820.9265386708116</v>
      </c>
      <c r="J129">
        <v>4.3012612934330718</v>
      </c>
      <c r="K129">
        <v>1718.5355056571632</v>
      </c>
      <c r="L129">
        <v>0</v>
      </c>
      <c r="M129">
        <v>-1004.7578181459414</v>
      </c>
      <c r="N129">
        <v>-37988888.346279897</v>
      </c>
      <c r="R129" t="s">
        <v>253</v>
      </c>
      <c r="S129">
        <v>37809</v>
      </c>
      <c r="T129">
        <v>-4522</v>
      </c>
      <c r="U129">
        <v>823</v>
      </c>
      <c r="V129">
        <v>0</v>
      </c>
      <c r="W129">
        <v>0</v>
      </c>
      <c r="X129">
        <v>3055.3265526466889</v>
      </c>
      <c r="Y129">
        <v>0</v>
      </c>
      <c r="Z129">
        <v>-643.67344735331108</v>
      </c>
      <c r="AA129">
        <v>-24336649</v>
      </c>
      <c r="AB129">
        <v>0</v>
      </c>
      <c r="AC129">
        <v>-170972298</v>
      </c>
      <c r="AD129">
        <v>31116807</v>
      </c>
      <c r="AE129" s="30">
        <v>0</v>
      </c>
      <c r="AF129" s="30">
        <v>0</v>
      </c>
      <c r="AG129" s="34">
        <v>823</v>
      </c>
      <c r="AJ129" t="s">
        <v>253</v>
      </c>
      <c r="AK129">
        <v>-2683.6702765031773</v>
      </c>
      <c r="AL129">
        <v>-2781.5912183172645</v>
      </c>
      <c r="AM129">
        <v>-2819.865279709782</v>
      </c>
      <c r="AN129">
        <v>-135.86527970978202</v>
      </c>
      <c r="AO129">
        <v>97.9209418140872</v>
      </c>
    </row>
    <row r="130" spans="2:41">
      <c r="B130" t="s">
        <v>268</v>
      </c>
      <c r="C130">
        <v>31944</v>
      </c>
      <c r="D130">
        <v>10922</v>
      </c>
      <c r="E130">
        <v>-1945</v>
      </c>
      <c r="F130">
        <v>0</v>
      </c>
      <c r="G130">
        <v>0</v>
      </c>
      <c r="H130">
        <v>0</v>
      </c>
      <c r="I130">
        <v>485.92653867081174</v>
      </c>
      <c r="J130">
        <v>0</v>
      </c>
      <c r="K130">
        <v>1718.5355056571632</v>
      </c>
      <c r="L130">
        <v>0</v>
      </c>
      <c r="M130">
        <v>11181.462044327975</v>
      </c>
      <c r="N130">
        <v>357180623.54401284</v>
      </c>
      <c r="R130" t="s">
        <v>268</v>
      </c>
      <c r="S130">
        <v>31944</v>
      </c>
      <c r="T130">
        <v>10322</v>
      </c>
      <c r="U130">
        <v>-1830</v>
      </c>
      <c r="V130">
        <v>0</v>
      </c>
      <c r="W130">
        <v>0</v>
      </c>
      <c r="X130">
        <v>3055.3265526466889</v>
      </c>
      <c r="Y130">
        <v>0</v>
      </c>
      <c r="Z130">
        <v>11547.326552646689</v>
      </c>
      <c r="AA130">
        <v>368867799</v>
      </c>
      <c r="AB130">
        <v>329725968</v>
      </c>
      <c r="AC130">
        <v>0</v>
      </c>
      <c r="AD130">
        <v>0</v>
      </c>
      <c r="AE130" s="30">
        <v>0</v>
      </c>
      <c r="AF130" s="30">
        <v>0</v>
      </c>
      <c r="AG130" s="34">
        <v>-1830</v>
      </c>
      <c r="AJ130" t="s">
        <v>268</v>
      </c>
      <c r="AK130">
        <v>502.5805362699075</v>
      </c>
      <c r="AL130">
        <v>349.46303246070784</v>
      </c>
      <c r="AM130">
        <v>367.13472029021796</v>
      </c>
      <c r="AN130">
        <v>-135.86527970978202</v>
      </c>
      <c r="AO130">
        <v>153.11750380919966</v>
      </c>
    </row>
    <row r="131" spans="2:41">
      <c r="B131" t="s">
        <v>274</v>
      </c>
      <c r="C131">
        <v>16482</v>
      </c>
      <c r="D131">
        <v>19324</v>
      </c>
      <c r="E131">
        <v>3324</v>
      </c>
      <c r="F131">
        <v>0</v>
      </c>
      <c r="G131">
        <v>0</v>
      </c>
      <c r="H131">
        <v>0</v>
      </c>
      <c r="I131">
        <v>349.92653867081174</v>
      </c>
      <c r="J131">
        <v>0</v>
      </c>
      <c r="K131">
        <v>1718.5355056571632</v>
      </c>
      <c r="L131">
        <v>0</v>
      </c>
      <c r="M131">
        <v>24716.462044327975</v>
      </c>
      <c r="N131">
        <v>407376727.41461366</v>
      </c>
      <c r="R131" t="s">
        <v>274</v>
      </c>
      <c r="S131">
        <v>16482</v>
      </c>
      <c r="T131">
        <v>18674</v>
      </c>
      <c r="U131">
        <v>3353</v>
      </c>
      <c r="V131">
        <v>0</v>
      </c>
      <c r="W131">
        <v>0</v>
      </c>
      <c r="X131">
        <v>3055.3265526466889</v>
      </c>
      <c r="Y131">
        <v>0</v>
      </c>
      <c r="Z131">
        <v>25082.326552646689</v>
      </c>
      <c r="AA131">
        <v>413406906</v>
      </c>
      <c r="AB131">
        <v>307784868</v>
      </c>
      <c r="AC131">
        <v>0</v>
      </c>
      <c r="AD131">
        <v>55264146</v>
      </c>
      <c r="AE131" s="30">
        <v>0</v>
      </c>
      <c r="AF131" s="30">
        <v>0</v>
      </c>
      <c r="AG131" s="34">
        <v>3353</v>
      </c>
      <c r="AJ131" t="s">
        <v>274</v>
      </c>
      <c r="AK131">
        <v>-1764.5680975434461</v>
      </c>
      <c r="AL131">
        <v>-2538.8423192741147</v>
      </c>
      <c r="AM131">
        <v>-1900.865279709782</v>
      </c>
      <c r="AN131">
        <v>-135.86527970978202</v>
      </c>
      <c r="AO131">
        <v>774.27422173066861</v>
      </c>
    </row>
    <row r="132" spans="2:41">
      <c r="B132" t="s">
        <v>280</v>
      </c>
      <c r="C132">
        <v>44770</v>
      </c>
      <c r="D132">
        <v>10454</v>
      </c>
      <c r="E132">
        <v>-871</v>
      </c>
      <c r="F132">
        <v>183</v>
      </c>
      <c r="G132">
        <v>0</v>
      </c>
      <c r="H132">
        <v>0</v>
      </c>
      <c r="I132">
        <v>810.92653867081162</v>
      </c>
      <c r="J132">
        <v>215.30126129343307</v>
      </c>
      <c r="K132">
        <v>1718.5355056571632</v>
      </c>
      <c r="L132">
        <v>0</v>
      </c>
      <c r="M132">
        <v>12510.763305621407</v>
      </c>
      <c r="N132">
        <v>560106873.19267035</v>
      </c>
      <c r="R132" t="s">
        <v>280</v>
      </c>
      <c r="S132">
        <v>44770</v>
      </c>
      <c r="T132">
        <v>9857</v>
      </c>
      <c r="U132">
        <v>-251</v>
      </c>
      <c r="V132">
        <v>0</v>
      </c>
      <c r="W132">
        <v>0</v>
      </c>
      <c r="X132">
        <v>3055.3265526466889</v>
      </c>
      <c r="Y132">
        <v>0</v>
      </c>
      <c r="Z132">
        <v>12661.326552646689</v>
      </c>
      <c r="AA132">
        <v>566847590</v>
      </c>
      <c r="AB132">
        <v>441297890</v>
      </c>
      <c r="AC132">
        <v>0</v>
      </c>
      <c r="AD132">
        <v>0</v>
      </c>
      <c r="AE132" s="30">
        <v>0</v>
      </c>
      <c r="AF132" s="30">
        <v>0</v>
      </c>
      <c r="AG132" s="34">
        <v>-311.4572377338032</v>
      </c>
      <c r="AJ132" t="s">
        <v>280</v>
      </c>
      <c r="AK132">
        <v>-445.17122363525777</v>
      </c>
      <c r="AL132">
        <v>-120.28605023519867</v>
      </c>
      <c r="AM132">
        <v>-370.00000000000011</v>
      </c>
      <c r="AN132">
        <v>74.999999999999915</v>
      </c>
      <c r="AO132">
        <v>-324.8851734000591</v>
      </c>
    </row>
    <row r="133" spans="2:41">
      <c r="B133" t="s">
        <v>284</v>
      </c>
      <c r="C133">
        <v>10441</v>
      </c>
      <c r="D133">
        <v>17793</v>
      </c>
      <c r="E133">
        <v>2633</v>
      </c>
      <c r="F133">
        <v>0</v>
      </c>
      <c r="G133">
        <v>0</v>
      </c>
      <c r="H133">
        <v>0</v>
      </c>
      <c r="I133">
        <v>0</v>
      </c>
      <c r="J133">
        <v>0</v>
      </c>
      <c r="K133">
        <v>1718.5355056571632</v>
      </c>
      <c r="L133">
        <v>0</v>
      </c>
      <c r="M133">
        <v>22144.535505657164</v>
      </c>
      <c r="N133">
        <v>231211095.21456644</v>
      </c>
      <c r="R133" t="s">
        <v>284</v>
      </c>
      <c r="S133">
        <v>10441</v>
      </c>
      <c r="T133">
        <v>17152</v>
      </c>
      <c r="U133">
        <v>1645</v>
      </c>
      <c r="V133">
        <v>0</v>
      </c>
      <c r="W133">
        <v>0</v>
      </c>
      <c r="X133">
        <v>3055.3265526466889</v>
      </c>
      <c r="Y133">
        <v>0</v>
      </c>
      <c r="Z133">
        <v>21852.326552646689</v>
      </c>
      <c r="AA133">
        <v>228160142</v>
      </c>
      <c r="AB133">
        <v>179084032</v>
      </c>
      <c r="AC133">
        <v>0</v>
      </c>
      <c r="AD133">
        <v>17175445</v>
      </c>
      <c r="AE133" s="30">
        <v>0</v>
      </c>
      <c r="AF133" s="30">
        <v>0</v>
      </c>
      <c r="AG133" s="34">
        <v>1645</v>
      </c>
      <c r="AJ133" t="s">
        <v>284</v>
      </c>
      <c r="AK133">
        <v>-218.95365671712716</v>
      </c>
      <c r="AL133">
        <v>-839.25356640552218</v>
      </c>
      <c r="AM133">
        <v>-354.86527970978204</v>
      </c>
      <c r="AN133">
        <v>-135.86527970978202</v>
      </c>
      <c r="AO133">
        <v>620.29990968839502</v>
      </c>
    </row>
    <row r="134" spans="2:41">
      <c r="B134" t="s">
        <v>289</v>
      </c>
      <c r="C134">
        <v>14372</v>
      </c>
      <c r="D134">
        <v>18896</v>
      </c>
      <c r="E134">
        <v>6604</v>
      </c>
      <c r="F134">
        <v>0</v>
      </c>
      <c r="G134">
        <v>0</v>
      </c>
      <c r="H134">
        <v>0</v>
      </c>
      <c r="I134">
        <v>0</v>
      </c>
      <c r="J134">
        <v>0</v>
      </c>
      <c r="K134">
        <v>1718.5355056571632</v>
      </c>
      <c r="L134">
        <v>0</v>
      </c>
      <c r="M134">
        <v>27218.535505657164</v>
      </c>
      <c r="N134">
        <v>391184792.28730476</v>
      </c>
      <c r="R134" t="s">
        <v>289</v>
      </c>
      <c r="S134">
        <v>14372</v>
      </c>
      <c r="T134">
        <v>18248</v>
      </c>
      <c r="U134">
        <v>5365</v>
      </c>
      <c r="V134">
        <v>0</v>
      </c>
      <c r="W134">
        <v>0</v>
      </c>
      <c r="X134">
        <v>3055.3265526466889</v>
      </c>
      <c r="Y134">
        <v>0</v>
      </c>
      <c r="Z134">
        <v>26668.326552646689</v>
      </c>
      <c r="AA134">
        <v>383277189</v>
      </c>
      <c r="AB134">
        <v>262260256</v>
      </c>
      <c r="AC134">
        <v>0</v>
      </c>
      <c r="AD134">
        <v>77105780</v>
      </c>
      <c r="AE134" s="30">
        <v>0</v>
      </c>
      <c r="AF134" s="30">
        <v>0</v>
      </c>
      <c r="AG134" s="34">
        <v>5365</v>
      </c>
      <c r="AJ134" t="s">
        <v>289</v>
      </c>
      <c r="AK134">
        <v>1845.6548440663391</v>
      </c>
      <c r="AL134">
        <v>1253.0341753460261</v>
      </c>
      <c r="AM134">
        <v>1710.134720290218</v>
      </c>
      <c r="AN134">
        <v>-135.86527970978202</v>
      </c>
      <c r="AO134">
        <v>592.62066872031301</v>
      </c>
    </row>
    <row r="135" spans="2:41">
      <c r="B135" t="s">
        <v>41</v>
      </c>
      <c r="C135">
        <v>47158</v>
      </c>
      <c r="D135">
        <v>14285</v>
      </c>
      <c r="E135">
        <v>638</v>
      </c>
      <c r="F135">
        <v>0</v>
      </c>
      <c r="G135">
        <v>0</v>
      </c>
      <c r="H135">
        <v>0</v>
      </c>
      <c r="I135">
        <v>0</v>
      </c>
      <c r="J135">
        <v>0</v>
      </c>
      <c r="K135">
        <v>1718.5355056571632</v>
      </c>
      <c r="L135">
        <v>0</v>
      </c>
      <c r="M135">
        <v>16641.535505657164</v>
      </c>
      <c r="N135">
        <v>784781531.37578058</v>
      </c>
      <c r="R135" t="s">
        <v>41</v>
      </c>
      <c r="S135">
        <v>47158</v>
      </c>
      <c r="T135">
        <v>13674</v>
      </c>
      <c r="U135">
        <v>-253</v>
      </c>
      <c r="V135">
        <v>0</v>
      </c>
      <c r="W135">
        <v>0</v>
      </c>
      <c r="X135">
        <v>3055.3265526466889</v>
      </c>
      <c r="Y135">
        <v>0</v>
      </c>
      <c r="Z135">
        <v>16476.326552646689</v>
      </c>
      <c r="AA135">
        <v>776990608</v>
      </c>
      <c r="AB135">
        <v>644838492</v>
      </c>
      <c r="AC135">
        <v>0</v>
      </c>
      <c r="AD135">
        <v>0</v>
      </c>
      <c r="AE135" s="30">
        <v>0</v>
      </c>
      <c r="AF135" s="30">
        <v>0</v>
      </c>
      <c r="AG135" s="34">
        <v>-253</v>
      </c>
      <c r="AJ135" t="s">
        <v>41</v>
      </c>
      <c r="AK135">
        <v>323.79642588217484</v>
      </c>
      <c r="AL135">
        <v>565.76962039641603</v>
      </c>
      <c r="AM135">
        <v>315.99999999999989</v>
      </c>
      <c r="AN135">
        <v>-8.0000000000000853</v>
      </c>
      <c r="AO135">
        <v>-241.97319451424119</v>
      </c>
    </row>
    <row r="136" spans="2:41">
      <c r="B136" t="s">
        <v>65</v>
      </c>
      <c r="C136">
        <v>105838</v>
      </c>
      <c r="D136">
        <v>12340</v>
      </c>
      <c r="E136">
        <v>-1603</v>
      </c>
      <c r="F136">
        <v>0</v>
      </c>
      <c r="G136">
        <v>0</v>
      </c>
      <c r="H136">
        <v>0</v>
      </c>
      <c r="I136">
        <v>481.92653867081174</v>
      </c>
      <c r="J136">
        <v>215.30126129343307</v>
      </c>
      <c r="K136">
        <v>1718.5355056571632</v>
      </c>
      <c r="L136">
        <v>0</v>
      </c>
      <c r="M136">
        <v>13152.763305621407</v>
      </c>
      <c r="N136">
        <v>1392062162.7403586</v>
      </c>
      <c r="R136" t="s">
        <v>65</v>
      </c>
      <c r="S136">
        <v>105838</v>
      </c>
      <c r="T136">
        <v>11742</v>
      </c>
      <c r="U136">
        <v>-1494</v>
      </c>
      <c r="V136">
        <v>0</v>
      </c>
      <c r="W136">
        <v>0</v>
      </c>
      <c r="X136">
        <v>3055.3265526466889</v>
      </c>
      <c r="Y136">
        <v>0</v>
      </c>
      <c r="Z136">
        <v>13303.326552646689</v>
      </c>
      <c r="AA136">
        <v>1407997476</v>
      </c>
      <c r="AB136">
        <v>1242749796</v>
      </c>
      <c r="AC136">
        <v>0</v>
      </c>
      <c r="AD136">
        <v>0</v>
      </c>
      <c r="AE136" s="30">
        <v>0</v>
      </c>
      <c r="AF136" s="30">
        <v>0</v>
      </c>
      <c r="AG136" s="34">
        <v>-1494</v>
      </c>
      <c r="AJ136" t="s">
        <v>65</v>
      </c>
      <c r="AK136">
        <v>-499.10856240095291</v>
      </c>
      <c r="AL136">
        <v>165.64813945000333</v>
      </c>
      <c r="AM136">
        <v>-84.000000000000114</v>
      </c>
      <c r="AN136">
        <v>414.99999999999989</v>
      </c>
      <c r="AO136">
        <v>-664.75670185095623</v>
      </c>
    </row>
    <row r="137" spans="2:41">
      <c r="B137" t="s">
        <v>78</v>
      </c>
      <c r="C137">
        <v>10333</v>
      </c>
      <c r="D137">
        <v>17754</v>
      </c>
      <c r="E137">
        <v>8095</v>
      </c>
      <c r="F137">
        <v>0</v>
      </c>
      <c r="G137">
        <v>0</v>
      </c>
      <c r="H137">
        <v>0</v>
      </c>
      <c r="I137">
        <v>0</v>
      </c>
      <c r="J137">
        <v>0</v>
      </c>
      <c r="K137">
        <v>1718.5355056571632</v>
      </c>
      <c r="L137">
        <v>0</v>
      </c>
      <c r="M137">
        <v>27567.535505657164</v>
      </c>
      <c r="N137">
        <v>284855344.37995547</v>
      </c>
      <c r="R137" t="s">
        <v>78</v>
      </c>
      <c r="S137">
        <v>10333</v>
      </c>
      <c r="T137">
        <v>17122</v>
      </c>
      <c r="U137">
        <v>5762</v>
      </c>
      <c r="V137">
        <v>0</v>
      </c>
      <c r="W137">
        <v>0</v>
      </c>
      <c r="X137">
        <v>3055.3265526466889</v>
      </c>
      <c r="Y137">
        <v>0</v>
      </c>
      <c r="Z137">
        <v>25939.326552646689</v>
      </c>
      <c r="AA137">
        <v>268031061</v>
      </c>
      <c r="AB137">
        <v>176921626</v>
      </c>
      <c r="AC137">
        <v>0</v>
      </c>
      <c r="AD137">
        <v>59538746</v>
      </c>
      <c r="AE137" s="30">
        <v>0</v>
      </c>
      <c r="AF137" s="30">
        <v>0</v>
      </c>
      <c r="AG137" s="34">
        <v>5762</v>
      </c>
      <c r="AJ137" t="s">
        <v>78</v>
      </c>
      <c r="AK137">
        <v>-1066.496770128203</v>
      </c>
      <c r="AL137">
        <v>-672.22150026139843</v>
      </c>
      <c r="AM137">
        <v>-922.00000000000011</v>
      </c>
      <c r="AN137">
        <v>143.99999999999991</v>
      </c>
      <c r="AO137">
        <v>-394.27526986680459</v>
      </c>
    </row>
    <row r="138" spans="2:41">
      <c r="B138" t="s">
        <v>110</v>
      </c>
      <c r="C138">
        <v>85723</v>
      </c>
      <c r="D138">
        <v>-991</v>
      </c>
      <c r="E138">
        <v>-1193</v>
      </c>
      <c r="F138">
        <v>0</v>
      </c>
      <c r="G138">
        <v>0</v>
      </c>
      <c r="H138">
        <v>0</v>
      </c>
      <c r="I138">
        <v>1720.9265386708116</v>
      </c>
      <c r="J138">
        <v>215.30126129343307</v>
      </c>
      <c r="K138">
        <v>1718.5355056571632</v>
      </c>
      <c r="L138">
        <v>0</v>
      </c>
      <c r="M138">
        <v>1470.7633056214079</v>
      </c>
      <c r="N138">
        <v>126078242.84778395</v>
      </c>
      <c r="R138" t="s">
        <v>110</v>
      </c>
      <c r="S138">
        <v>85723</v>
      </c>
      <c r="T138">
        <v>-1449</v>
      </c>
      <c r="U138">
        <v>15</v>
      </c>
      <c r="V138">
        <v>0</v>
      </c>
      <c r="W138">
        <v>0</v>
      </c>
      <c r="X138">
        <v>3055.3265526466889</v>
      </c>
      <c r="Y138">
        <v>0</v>
      </c>
      <c r="Z138">
        <v>1621.3265526466889</v>
      </c>
      <c r="AA138">
        <v>138984976</v>
      </c>
      <c r="AB138">
        <v>0</v>
      </c>
      <c r="AC138">
        <v>-124212627</v>
      </c>
      <c r="AD138">
        <v>1285845</v>
      </c>
      <c r="AE138" s="30">
        <v>0</v>
      </c>
      <c r="AF138" s="30">
        <v>0</v>
      </c>
      <c r="AG138" s="34">
        <v>15</v>
      </c>
      <c r="AJ138" t="s">
        <v>110</v>
      </c>
      <c r="AK138">
        <v>-550.70268190467323</v>
      </c>
      <c r="AL138">
        <v>-192.95704846063563</v>
      </c>
      <c r="AM138">
        <v>-443.00000000000011</v>
      </c>
      <c r="AN138">
        <v>107.99999999999991</v>
      </c>
      <c r="AO138">
        <v>-357.74563344403759</v>
      </c>
    </row>
    <row r="139" spans="2:41">
      <c r="B139" t="s">
        <v>115</v>
      </c>
      <c r="C139">
        <v>26618</v>
      </c>
      <c r="D139">
        <v>15123</v>
      </c>
      <c r="E139">
        <v>-242</v>
      </c>
      <c r="F139">
        <v>0</v>
      </c>
      <c r="G139">
        <v>0</v>
      </c>
      <c r="H139">
        <v>0</v>
      </c>
      <c r="I139">
        <v>0</v>
      </c>
      <c r="J139">
        <v>0</v>
      </c>
      <c r="K139">
        <v>1718.5355056571632</v>
      </c>
      <c r="L139">
        <v>0</v>
      </c>
      <c r="M139">
        <v>16599.535505657164</v>
      </c>
      <c r="N139">
        <v>441846436.08958238</v>
      </c>
      <c r="R139" t="s">
        <v>115</v>
      </c>
      <c r="S139">
        <v>26618</v>
      </c>
      <c r="T139">
        <v>14507</v>
      </c>
      <c r="U139">
        <v>-924</v>
      </c>
      <c r="V139">
        <v>0</v>
      </c>
      <c r="W139">
        <v>0</v>
      </c>
      <c r="X139">
        <v>3055.3265526466889</v>
      </c>
      <c r="Y139">
        <v>0</v>
      </c>
      <c r="Z139">
        <v>16638.326552646689</v>
      </c>
      <c r="AA139">
        <v>442878976</v>
      </c>
      <c r="AB139">
        <v>386147326</v>
      </c>
      <c r="AC139">
        <v>0</v>
      </c>
      <c r="AD139">
        <v>0</v>
      </c>
      <c r="AE139" s="30">
        <v>0</v>
      </c>
      <c r="AF139" s="30">
        <v>0</v>
      </c>
      <c r="AG139" s="34">
        <v>-924</v>
      </c>
      <c r="AJ139" t="s">
        <v>115</v>
      </c>
      <c r="AK139">
        <v>-291.97699884296617</v>
      </c>
      <c r="AL139">
        <v>-354.08334359547825</v>
      </c>
      <c r="AM139">
        <v>-427.86527970978204</v>
      </c>
      <c r="AN139">
        <v>-135.86527970978202</v>
      </c>
      <c r="AO139">
        <v>62.106344752512086</v>
      </c>
    </row>
    <row r="140" spans="2:41">
      <c r="B140" t="s">
        <v>251</v>
      </c>
      <c r="C140">
        <v>68319</v>
      </c>
      <c r="D140">
        <v>10224</v>
      </c>
      <c r="E140">
        <v>-2430</v>
      </c>
      <c r="F140">
        <v>0</v>
      </c>
      <c r="G140">
        <v>0</v>
      </c>
      <c r="H140">
        <v>0</v>
      </c>
      <c r="I140">
        <v>500.92653867081174</v>
      </c>
      <c r="J140">
        <v>147.30126129343307</v>
      </c>
      <c r="K140">
        <v>1718.5355056571632</v>
      </c>
      <c r="L140">
        <v>0</v>
      </c>
      <c r="M140">
        <v>10160.763305621407</v>
      </c>
      <c r="N140">
        <v>694173188.2767489</v>
      </c>
      <c r="R140" t="s">
        <v>251</v>
      </c>
      <c r="S140">
        <v>68319</v>
      </c>
      <c r="T140">
        <v>9639</v>
      </c>
      <c r="U140">
        <v>-2315</v>
      </c>
      <c r="V140">
        <v>0</v>
      </c>
      <c r="W140">
        <v>0</v>
      </c>
      <c r="X140">
        <v>3055.3265526466889</v>
      </c>
      <c r="Y140">
        <v>0</v>
      </c>
      <c r="Z140">
        <v>10379.326552646689</v>
      </c>
      <c r="AA140">
        <v>709105211</v>
      </c>
      <c r="AB140">
        <v>658526841</v>
      </c>
      <c r="AC140">
        <v>0</v>
      </c>
      <c r="AD140">
        <v>0</v>
      </c>
      <c r="AE140" s="30">
        <v>0</v>
      </c>
      <c r="AF140" s="30">
        <v>0</v>
      </c>
      <c r="AG140" s="34">
        <v>-2315</v>
      </c>
      <c r="AJ140" t="s">
        <v>251</v>
      </c>
      <c r="AK140">
        <v>-901.63197792678966</v>
      </c>
      <c r="AL140">
        <v>-855.68730400367258</v>
      </c>
      <c r="AM140">
        <v>-1037.865279709782</v>
      </c>
      <c r="AN140">
        <v>-135.86527970978202</v>
      </c>
      <c r="AO140">
        <v>-45.94467392311708</v>
      </c>
    </row>
    <row r="141" spans="2:41">
      <c r="B141" t="s">
        <v>4</v>
      </c>
      <c r="C141">
        <v>32454</v>
      </c>
      <c r="D141">
        <v>9503</v>
      </c>
      <c r="E141">
        <v>-194</v>
      </c>
      <c r="F141">
        <v>0</v>
      </c>
      <c r="G141">
        <v>0</v>
      </c>
      <c r="H141">
        <v>0</v>
      </c>
      <c r="I141">
        <v>1522.9265386708116</v>
      </c>
      <c r="J141">
        <v>215.30126129343307</v>
      </c>
      <c r="K141">
        <v>1718.5355056571632</v>
      </c>
      <c r="L141">
        <v>0</v>
      </c>
      <c r="M141">
        <v>12765.763305621407</v>
      </c>
      <c r="N141">
        <v>414300082.32063717</v>
      </c>
      <c r="R141" t="s">
        <v>4</v>
      </c>
      <c r="S141">
        <v>32454</v>
      </c>
      <c r="T141">
        <v>8919</v>
      </c>
      <c r="U141">
        <v>942</v>
      </c>
      <c r="V141">
        <v>0</v>
      </c>
      <c r="W141">
        <v>0</v>
      </c>
      <c r="X141">
        <v>3055.3265526466889</v>
      </c>
      <c r="Y141">
        <v>0</v>
      </c>
      <c r="Z141">
        <v>12916.326552646689</v>
      </c>
      <c r="AA141">
        <v>419186462</v>
      </c>
      <c r="AB141">
        <v>289457226</v>
      </c>
      <c r="AC141">
        <v>0</v>
      </c>
      <c r="AD141">
        <v>30571668</v>
      </c>
      <c r="AE141" s="30">
        <v>0</v>
      </c>
      <c r="AF141" s="30">
        <v>0</v>
      </c>
      <c r="AG141" s="34">
        <v>942</v>
      </c>
      <c r="AJ141" t="s">
        <v>4</v>
      </c>
      <c r="AK141">
        <v>-231.72877689181587</v>
      </c>
      <c r="AL141">
        <v>196.21144152924353</v>
      </c>
      <c r="AM141">
        <v>-54.000000000000085</v>
      </c>
      <c r="AN141">
        <v>177.99999999999991</v>
      </c>
      <c r="AO141">
        <v>-427.9402184210594</v>
      </c>
    </row>
    <row r="142" spans="2:41">
      <c r="B142" t="s">
        <v>5</v>
      </c>
      <c r="C142">
        <v>42408</v>
      </c>
      <c r="D142">
        <v>10354</v>
      </c>
      <c r="E142">
        <v>140</v>
      </c>
      <c r="F142">
        <v>0</v>
      </c>
      <c r="G142">
        <v>0</v>
      </c>
      <c r="H142">
        <v>0</v>
      </c>
      <c r="I142">
        <v>755.92653867081162</v>
      </c>
      <c r="J142">
        <v>30.301261293433072</v>
      </c>
      <c r="K142">
        <v>1718.5355056571632</v>
      </c>
      <c r="L142">
        <v>0</v>
      </c>
      <c r="M142">
        <v>12998.763305621407</v>
      </c>
      <c r="N142">
        <v>551251554.26479268</v>
      </c>
      <c r="R142" t="s">
        <v>5</v>
      </c>
      <c r="S142">
        <v>42408</v>
      </c>
      <c r="T142">
        <v>9765</v>
      </c>
      <c r="U142">
        <v>514</v>
      </c>
      <c r="V142">
        <v>0</v>
      </c>
      <c r="W142">
        <v>0</v>
      </c>
      <c r="X142">
        <v>3055.3265526466889</v>
      </c>
      <c r="Y142">
        <v>0</v>
      </c>
      <c r="Z142">
        <v>13334.326552646689</v>
      </c>
      <c r="AA142">
        <v>565482120</v>
      </c>
      <c r="AB142">
        <v>414114120</v>
      </c>
      <c r="AC142">
        <v>0</v>
      </c>
      <c r="AD142">
        <v>21797712</v>
      </c>
      <c r="AE142" s="30">
        <v>0</v>
      </c>
      <c r="AF142" s="30">
        <v>0</v>
      </c>
      <c r="AG142" s="34">
        <v>514</v>
      </c>
      <c r="AJ142" t="s">
        <v>5</v>
      </c>
      <c r="AK142">
        <v>1748.8417409896019</v>
      </c>
      <c r="AL142">
        <v>1677.9528759301356</v>
      </c>
      <c r="AM142">
        <v>1613.134720290218</v>
      </c>
      <c r="AN142">
        <v>-135.86527970978202</v>
      </c>
      <c r="AO142">
        <v>70.888865059466298</v>
      </c>
    </row>
    <row r="143" spans="2:41">
      <c r="B143" t="s">
        <v>13</v>
      </c>
      <c r="C143">
        <v>9167</v>
      </c>
      <c r="D143">
        <v>18245</v>
      </c>
      <c r="E143">
        <v>7843</v>
      </c>
      <c r="F143">
        <v>0</v>
      </c>
      <c r="G143">
        <v>0</v>
      </c>
      <c r="H143">
        <v>0</v>
      </c>
      <c r="I143">
        <v>0</v>
      </c>
      <c r="J143">
        <v>0</v>
      </c>
      <c r="K143">
        <v>1718.5355056571632</v>
      </c>
      <c r="L143">
        <v>0</v>
      </c>
      <c r="M143">
        <v>27806.535505657164</v>
      </c>
      <c r="N143">
        <v>254902510.98035923</v>
      </c>
      <c r="R143" t="s">
        <v>13</v>
      </c>
      <c r="S143">
        <v>9167</v>
      </c>
      <c r="T143">
        <v>17608</v>
      </c>
      <c r="U143">
        <v>4633</v>
      </c>
      <c r="V143">
        <v>0</v>
      </c>
      <c r="W143">
        <v>0</v>
      </c>
      <c r="X143">
        <v>3055.3265526466889</v>
      </c>
      <c r="Y143">
        <v>0</v>
      </c>
      <c r="Z143">
        <v>25296.326552646689</v>
      </c>
      <c r="AA143">
        <v>231891426</v>
      </c>
      <c r="AB143">
        <v>161412536</v>
      </c>
      <c r="AC143">
        <v>0</v>
      </c>
      <c r="AD143">
        <v>42470711</v>
      </c>
      <c r="AE143" s="30">
        <v>0</v>
      </c>
      <c r="AF143" s="30">
        <v>0</v>
      </c>
      <c r="AG143" s="34">
        <v>4633</v>
      </c>
      <c r="AJ143" t="s">
        <v>13</v>
      </c>
      <c r="AK143">
        <v>1336.1920412391919</v>
      </c>
      <c r="AL143">
        <v>117.73986011655597</v>
      </c>
      <c r="AM143">
        <v>1200.134720290218</v>
      </c>
      <c r="AN143">
        <v>-135.86527970978202</v>
      </c>
      <c r="AO143">
        <v>1218.4521811226359</v>
      </c>
    </row>
    <row r="144" spans="2:41">
      <c r="B144" t="s">
        <v>17</v>
      </c>
      <c r="C144">
        <v>9742</v>
      </c>
      <c r="D144">
        <v>8848</v>
      </c>
      <c r="E144">
        <v>231</v>
      </c>
      <c r="F144">
        <v>0</v>
      </c>
      <c r="G144">
        <v>0</v>
      </c>
      <c r="H144">
        <v>0</v>
      </c>
      <c r="I144">
        <v>0</v>
      </c>
      <c r="J144">
        <v>118.30126129343307</v>
      </c>
      <c r="K144">
        <v>1718.5355056571632</v>
      </c>
      <c r="L144">
        <v>0</v>
      </c>
      <c r="M144">
        <v>10915.836766950595</v>
      </c>
      <c r="N144">
        <v>106342081.7836327</v>
      </c>
      <c r="R144" t="s">
        <v>17</v>
      </c>
      <c r="S144">
        <v>9742</v>
      </c>
      <c r="T144">
        <v>8268</v>
      </c>
      <c r="U144">
        <v>-257</v>
      </c>
      <c r="V144">
        <v>0</v>
      </c>
      <c r="W144">
        <v>0</v>
      </c>
      <c r="X144">
        <v>3055.3265526466889</v>
      </c>
      <c r="Y144">
        <v>0</v>
      </c>
      <c r="Z144">
        <v>11066.326552646689</v>
      </c>
      <c r="AA144">
        <v>107808153</v>
      </c>
      <c r="AB144">
        <v>80546856</v>
      </c>
      <c r="AC144">
        <v>0</v>
      </c>
      <c r="AD144">
        <v>0</v>
      </c>
      <c r="AE144" s="30">
        <v>0</v>
      </c>
      <c r="AF144" s="30">
        <v>0</v>
      </c>
      <c r="AG144" s="34">
        <v>-257</v>
      </c>
      <c r="AJ144" t="s">
        <v>17</v>
      </c>
      <c r="AK144">
        <v>-905.74618019194622</v>
      </c>
      <c r="AL144">
        <v>-473.39288809010941</v>
      </c>
      <c r="AM144">
        <v>-723.00000000000011</v>
      </c>
      <c r="AN144">
        <v>182.99999999999991</v>
      </c>
      <c r="AO144">
        <v>-432.35329210183681</v>
      </c>
    </row>
    <row r="145" spans="2:41">
      <c r="B145" t="s">
        <v>21</v>
      </c>
      <c r="C145">
        <v>114747</v>
      </c>
      <c r="D145">
        <v>12067</v>
      </c>
      <c r="E145">
        <v>34</v>
      </c>
      <c r="F145">
        <v>0</v>
      </c>
      <c r="G145">
        <v>0</v>
      </c>
      <c r="H145">
        <v>0</v>
      </c>
      <c r="I145">
        <v>634.92653867081174</v>
      </c>
      <c r="J145">
        <v>215.30126129343307</v>
      </c>
      <c r="K145">
        <v>1718.5355056571632</v>
      </c>
      <c r="L145">
        <v>0</v>
      </c>
      <c r="M145">
        <v>14669.763305621407</v>
      </c>
      <c r="N145">
        <v>1683311330.0301397</v>
      </c>
      <c r="R145" t="s">
        <v>21</v>
      </c>
      <c r="S145">
        <v>114747</v>
      </c>
      <c r="T145">
        <v>11468</v>
      </c>
      <c r="U145">
        <v>297</v>
      </c>
      <c r="V145">
        <v>0</v>
      </c>
      <c r="W145">
        <v>0</v>
      </c>
      <c r="X145">
        <v>3055.3265526466889</v>
      </c>
      <c r="Y145">
        <v>0</v>
      </c>
      <c r="Z145">
        <v>14820.326552646689</v>
      </c>
      <c r="AA145">
        <v>1700588011</v>
      </c>
      <c r="AB145">
        <v>1315918596</v>
      </c>
      <c r="AC145">
        <v>0</v>
      </c>
      <c r="AD145">
        <v>34079859</v>
      </c>
      <c r="AE145" s="30">
        <v>0</v>
      </c>
      <c r="AF145" s="30">
        <v>0</v>
      </c>
      <c r="AG145" s="34">
        <v>297</v>
      </c>
      <c r="AJ145" t="s">
        <v>21</v>
      </c>
      <c r="AK145">
        <v>-337.11176902361422</v>
      </c>
      <c r="AL145">
        <v>-103.70450016961786</v>
      </c>
      <c r="AM145">
        <v>-354.00000000000011</v>
      </c>
      <c r="AN145">
        <v>-17.000000000000085</v>
      </c>
      <c r="AO145">
        <v>-233.40726885399636</v>
      </c>
    </row>
    <row r="146" spans="2:41">
      <c r="B146" t="s">
        <v>28</v>
      </c>
      <c r="C146">
        <v>4617</v>
      </c>
      <c r="D146">
        <v>18327</v>
      </c>
      <c r="E146">
        <v>5150</v>
      </c>
      <c r="F146">
        <v>0</v>
      </c>
      <c r="G146">
        <v>0</v>
      </c>
      <c r="H146">
        <v>0</v>
      </c>
      <c r="I146">
        <v>93.926538670811738</v>
      </c>
      <c r="J146">
        <v>0</v>
      </c>
      <c r="K146">
        <v>1718.5355056571632</v>
      </c>
      <c r="L146">
        <v>0</v>
      </c>
      <c r="M146">
        <v>25289.462044327975</v>
      </c>
      <c r="N146">
        <v>116761446.25866225</v>
      </c>
      <c r="R146" t="s">
        <v>28</v>
      </c>
      <c r="S146">
        <v>4617</v>
      </c>
      <c r="T146">
        <v>17689</v>
      </c>
      <c r="U146">
        <v>4911</v>
      </c>
      <c r="V146">
        <v>0</v>
      </c>
      <c r="W146">
        <v>0</v>
      </c>
      <c r="X146">
        <v>3055.3265526466889</v>
      </c>
      <c r="Y146">
        <v>0</v>
      </c>
      <c r="Z146">
        <v>25655.326552646689</v>
      </c>
      <c r="AA146">
        <v>118450643</v>
      </c>
      <c r="AB146">
        <v>81670113</v>
      </c>
      <c r="AC146">
        <v>0</v>
      </c>
      <c r="AD146">
        <v>22674087</v>
      </c>
      <c r="AE146" s="30">
        <v>0</v>
      </c>
      <c r="AF146" s="30">
        <v>0</v>
      </c>
      <c r="AG146" s="34">
        <v>4911</v>
      </c>
      <c r="AJ146" t="s">
        <v>28</v>
      </c>
      <c r="AK146">
        <v>5720.3292729604491</v>
      </c>
      <c r="AL146">
        <v>4677.4898041661854</v>
      </c>
      <c r="AM146">
        <v>5584.134720290218</v>
      </c>
      <c r="AN146">
        <v>-135.86527970978202</v>
      </c>
      <c r="AO146">
        <v>1042.8394687942637</v>
      </c>
    </row>
    <row r="147" spans="2:41">
      <c r="B147" t="s">
        <v>39</v>
      </c>
      <c r="C147">
        <v>5669</v>
      </c>
      <c r="D147">
        <v>16439</v>
      </c>
      <c r="E147">
        <v>3434</v>
      </c>
      <c r="F147">
        <v>0</v>
      </c>
      <c r="G147">
        <v>0</v>
      </c>
      <c r="H147">
        <v>0</v>
      </c>
      <c r="I147">
        <v>0</v>
      </c>
      <c r="J147">
        <v>0</v>
      </c>
      <c r="K147">
        <v>1718.5355056571632</v>
      </c>
      <c r="L147">
        <v>0</v>
      </c>
      <c r="M147">
        <v>21591.535505657164</v>
      </c>
      <c r="N147">
        <v>122402414.78157046</v>
      </c>
      <c r="R147" t="s">
        <v>39</v>
      </c>
      <c r="S147">
        <v>5669</v>
      </c>
      <c r="T147">
        <v>15812</v>
      </c>
      <c r="U147">
        <v>1749</v>
      </c>
      <c r="V147">
        <v>0</v>
      </c>
      <c r="W147">
        <v>0</v>
      </c>
      <c r="X147">
        <v>3055.3265526466889</v>
      </c>
      <c r="Y147">
        <v>0</v>
      </c>
      <c r="Z147">
        <v>20616.326552646689</v>
      </c>
      <c r="AA147">
        <v>116873955</v>
      </c>
      <c r="AB147">
        <v>89638228</v>
      </c>
      <c r="AC147">
        <v>0</v>
      </c>
      <c r="AD147">
        <v>9915081</v>
      </c>
      <c r="AE147" s="30">
        <v>0</v>
      </c>
      <c r="AF147" s="30">
        <v>0</v>
      </c>
      <c r="AG147" s="34">
        <v>1749</v>
      </c>
      <c r="AJ147" t="s">
        <v>39</v>
      </c>
      <c r="AK147">
        <v>1253.7586803954227</v>
      </c>
      <c r="AL147">
        <v>1686.1593785728492</v>
      </c>
      <c r="AM147">
        <v>1436</v>
      </c>
      <c r="AN147">
        <v>181.99999999999991</v>
      </c>
      <c r="AO147">
        <v>-432.40069817742642</v>
      </c>
    </row>
    <row r="148" spans="2:41">
      <c r="B148" t="s">
        <v>42</v>
      </c>
      <c r="C148">
        <v>33073</v>
      </c>
      <c r="D148">
        <v>15751</v>
      </c>
      <c r="E148">
        <v>5001</v>
      </c>
      <c r="F148">
        <v>0</v>
      </c>
      <c r="G148">
        <v>0</v>
      </c>
      <c r="H148">
        <v>0</v>
      </c>
      <c r="I148">
        <v>0</v>
      </c>
      <c r="J148">
        <v>0</v>
      </c>
      <c r="K148">
        <v>1718.5355056571632</v>
      </c>
      <c r="L148">
        <v>0</v>
      </c>
      <c r="M148">
        <v>22470.535505657164</v>
      </c>
      <c r="N148">
        <v>743168020.77859938</v>
      </c>
      <c r="R148" t="s">
        <v>42</v>
      </c>
      <c r="S148">
        <v>33073</v>
      </c>
      <c r="T148">
        <v>15129</v>
      </c>
      <c r="U148">
        <v>3560</v>
      </c>
      <c r="V148">
        <v>0</v>
      </c>
      <c r="W148">
        <v>0</v>
      </c>
      <c r="X148">
        <v>3055.3265526466889</v>
      </c>
      <c r="Y148">
        <v>0</v>
      </c>
      <c r="Z148">
        <v>21744.326552646689</v>
      </c>
      <c r="AA148">
        <v>719150112</v>
      </c>
      <c r="AB148">
        <v>500361417</v>
      </c>
      <c r="AC148">
        <v>0</v>
      </c>
      <c r="AD148">
        <v>117739880</v>
      </c>
      <c r="AE148" s="30">
        <v>0</v>
      </c>
      <c r="AF148" s="30">
        <v>0</v>
      </c>
      <c r="AG148" s="34">
        <v>3560</v>
      </c>
      <c r="AJ148" t="s">
        <v>42</v>
      </c>
      <c r="AK148">
        <v>1187.450122457305</v>
      </c>
      <c r="AL148">
        <v>556.15933557785684</v>
      </c>
      <c r="AM148">
        <v>1051.134720290218</v>
      </c>
      <c r="AN148">
        <v>-135.86527970978202</v>
      </c>
      <c r="AO148">
        <v>631.29078687944821</v>
      </c>
    </row>
    <row r="149" spans="2:41">
      <c r="B149" t="s">
        <v>48</v>
      </c>
      <c r="C149">
        <v>6442</v>
      </c>
      <c r="D149">
        <v>17493</v>
      </c>
      <c r="E149">
        <v>5940</v>
      </c>
      <c r="F149">
        <v>0</v>
      </c>
      <c r="G149">
        <v>0</v>
      </c>
      <c r="H149">
        <v>0</v>
      </c>
      <c r="I149">
        <v>0</v>
      </c>
      <c r="J149">
        <v>0</v>
      </c>
      <c r="K149">
        <v>1718.5355056571632</v>
      </c>
      <c r="L149">
        <v>0</v>
      </c>
      <c r="M149">
        <v>25151.535505657164</v>
      </c>
      <c r="N149">
        <v>162026191.72744346</v>
      </c>
      <c r="R149" t="s">
        <v>48</v>
      </c>
      <c r="S149">
        <v>6442</v>
      </c>
      <c r="T149">
        <v>16860</v>
      </c>
      <c r="U149">
        <v>2957</v>
      </c>
      <c r="V149">
        <v>0</v>
      </c>
      <c r="W149">
        <v>0</v>
      </c>
      <c r="X149">
        <v>3055.3265526466889</v>
      </c>
      <c r="Y149">
        <v>0</v>
      </c>
      <c r="Z149">
        <v>22872.326552646689</v>
      </c>
      <c r="AA149">
        <v>147343528</v>
      </c>
      <c r="AB149">
        <v>108612120</v>
      </c>
      <c r="AC149">
        <v>0</v>
      </c>
      <c r="AD149">
        <v>19048994</v>
      </c>
      <c r="AE149" s="30">
        <v>0</v>
      </c>
      <c r="AF149" s="30">
        <v>0</v>
      </c>
      <c r="AG149" s="34">
        <v>2957</v>
      </c>
      <c r="AJ149" t="s">
        <v>48</v>
      </c>
      <c r="AK149">
        <v>-1471.1319821472616</v>
      </c>
      <c r="AL149">
        <v>-2123.5874540086561</v>
      </c>
      <c r="AM149">
        <v>-1606.865279709782</v>
      </c>
      <c r="AN149">
        <v>-135.86527970978202</v>
      </c>
      <c r="AO149">
        <v>652.45547186139447</v>
      </c>
    </row>
    <row r="150" spans="2:41">
      <c r="B150" t="s">
        <v>55</v>
      </c>
      <c r="C150">
        <v>5551</v>
      </c>
      <c r="D150">
        <v>11458</v>
      </c>
      <c r="E150">
        <v>-27</v>
      </c>
      <c r="F150">
        <v>0</v>
      </c>
      <c r="G150">
        <v>0</v>
      </c>
      <c r="H150">
        <v>0</v>
      </c>
      <c r="I150">
        <v>0</v>
      </c>
      <c r="J150">
        <v>0</v>
      </c>
      <c r="K150">
        <v>1718.5355056571632</v>
      </c>
      <c r="L150">
        <v>0</v>
      </c>
      <c r="M150">
        <v>13149.535505657163</v>
      </c>
      <c r="N150">
        <v>72993071.591902912</v>
      </c>
      <c r="R150" t="s">
        <v>55</v>
      </c>
      <c r="S150">
        <v>5551</v>
      </c>
      <c r="T150">
        <v>10862</v>
      </c>
      <c r="U150">
        <v>-904</v>
      </c>
      <c r="V150">
        <v>0</v>
      </c>
      <c r="W150">
        <v>0</v>
      </c>
      <c r="X150">
        <v>3055.3265526466889</v>
      </c>
      <c r="Y150">
        <v>0</v>
      </c>
      <c r="Z150">
        <v>13013.326552646689</v>
      </c>
      <c r="AA150">
        <v>72236976</v>
      </c>
      <c r="AB150">
        <v>60294962</v>
      </c>
      <c r="AC150">
        <v>0</v>
      </c>
      <c r="AD150">
        <v>0</v>
      </c>
      <c r="AE150" s="30">
        <v>0</v>
      </c>
      <c r="AF150" s="30">
        <v>0</v>
      </c>
      <c r="AG150" s="34">
        <v>-904</v>
      </c>
      <c r="AJ150" t="s">
        <v>55</v>
      </c>
      <c r="AK150">
        <v>1960.5424312918221</v>
      </c>
      <c r="AL150">
        <v>2268.4183022632296</v>
      </c>
      <c r="AM150">
        <v>2018</v>
      </c>
      <c r="AN150">
        <v>56.999999999999915</v>
      </c>
      <c r="AO150">
        <v>-307.87587097140749</v>
      </c>
    </row>
    <row r="151" spans="2:41">
      <c r="B151" t="s">
        <v>56</v>
      </c>
      <c r="C151">
        <v>5139</v>
      </c>
      <c r="D151">
        <v>19318</v>
      </c>
      <c r="E151">
        <v>6823</v>
      </c>
      <c r="F151">
        <v>0</v>
      </c>
      <c r="G151">
        <v>0</v>
      </c>
      <c r="H151">
        <v>0</v>
      </c>
      <c r="I151">
        <v>0</v>
      </c>
      <c r="J151">
        <v>0</v>
      </c>
      <c r="K151">
        <v>1718.5355056571632</v>
      </c>
      <c r="L151">
        <v>0</v>
      </c>
      <c r="M151">
        <v>27859.535505657164</v>
      </c>
      <c r="N151">
        <v>143170152.96357217</v>
      </c>
      <c r="R151" t="s">
        <v>56</v>
      </c>
      <c r="S151">
        <v>5139</v>
      </c>
      <c r="T151">
        <v>18674</v>
      </c>
      <c r="U151">
        <v>3120</v>
      </c>
      <c r="V151">
        <v>0</v>
      </c>
      <c r="W151">
        <v>0</v>
      </c>
      <c r="X151">
        <v>3055.3265526466889</v>
      </c>
      <c r="Y151">
        <v>0</v>
      </c>
      <c r="Z151">
        <v>24849.326552646689</v>
      </c>
      <c r="AA151">
        <v>127700689</v>
      </c>
      <c r="AB151">
        <v>95965686</v>
      </c>
      <c r="AC151">
        <v>0</v>
      </c>
      <c r="AD151">
        <v>16033680</v>
      </c>
      <c r="AE151" s="30">
        <v>0</v>
      </c>
      <c r="AF151" s="30">
        <v>0</v>
      </c>
      <c r="AG151" s="34">
        <v>3120</v>
      </c>
      <c r="AJ151" t="s">
        <v>56</v>
      </c>
      <c r="AK151">
        <v>761.50216932600233</v>
      </c>
      <c r="AL151">
        <v>478.70519037131908</v>
      </c>
      <c r="AM151">
        <v>626.13472029021796</v>
      </c>
      <c r="AN151">
        <v>-135.86527970978202</v>
      </c>
      <c r="AO151">
        <v>282.79697895468325</v>
      </c>
    </row>
    <row r="152" spans="2:41">
      <c r="B152" t="s">
        <v>59</v>
      </c>
      <c r="C152">
        <v>604325</v>
      </c>
      <c r="D152">
        <v>6061</v>
      </c>
      <c r="E152">
        <v>-2640</v>
      </c>
      <c r="F152">
        <v>272</v>
      </c>
      <c r="G152">
        <v>0</v>
      </c>
      <c r="H152">
        <v>0</v>
      </c>
      <c r="I152">
        <v>433.92653867081174</v>
      </c>
      <c r="J152">
        <v>215.30126129343307</v>
      </c>
      <c r="K152">
        <v>1718.5355056571632</v>
      </c>
      <c r="L152">
        <v>0</v>
      </c>
      <c r="M152">
        <v>6060.7633056214081</v>
      </c>
      <c r="N152">
        <v>3662670784.6696572</v>
      </c>
      <c r="R152" t="s">
        <v>59</v>
      </c>
      <c r="S152">
        <v>604325</v>
      </c>
      <c r="T152">
        <v>5498</v>
      </c>
      <c r="U152">
        <v>-2342</v>
      </c>
      <c r="V152">
        <v>0</v>
      </c>
      <c r="W152">
        <v>0</v>
      </c>
      <c r="X152">
        <v>3055.3265526466889</v>
      </c>
      <c r="Y152">
        <v>0</v>
      </c>
      <c r="Z152">
        <v>6211.3265526466894</v>
      </c>
      <c r="AA152">
        <v>3753659919</v>
      </c>
      <c r="AB152">
        <v>3322578850</v>
      </c>
      <c r="AC152">
        <v>0</v>
      </c>
      <c r="AD152">
        <v>0</v>
      </c>
      <c r="AE152" s="30">
        <v>0</v>
      </c>
      <c r="AF152" s="30">
        <v>0</v>
      </c>
      <c r="AG152" s="34">
        <v>-2342</v>
      </c>
      <c r="AJ152" t="s">
        <v>59</v>
      </c>
      <c r="AK152">
        <v>-110.84038227653855</v>
      </c>
      <c r="AL152">
        <v>567.52155448106896</v>
      </c>
      <c r="AM152">
        <v>317.99999999999989</v>
      </c>
      <c r="AN152">
        <v>428.99999999999989</v>
      </c>
      <c r="AO152">
        <v>-678.36193675760751</v>
      </c>
    </row>
    <row r="153" spans="2:41">
      <c r="B153" t="s">
        <v>60</v>
      </c>
      <c r="C153">
        <v>13221</v>
      </c>
      <c r="D153">
        <v>13415</v>
      </c>
      <c r="E153">
        <v>-202</v>
      </c>
      <c r="F153">
        <v>0</v>
      </c>
      <c r="G153">
        <v>0</v>
      </c>
      <c r="H153">
        <v>0</v>
      </c>
      <c r="I153">
        <v>0</v>
      </c>
      <c r="J153">
        <v>0</v>
      </c>
      <c r="K153">
        <v>1718.5355056571632</v>
      </c>
      <c r="L153">
        <v>0</v>
      </c>
      <c r="M153">
        <v>14931.535505657163</v>
      </c>
      <c r="N153">
        <v>197409830.92029333</v>
      </c>
      <c r="R153" t="s">
        <v>60</v>
      </c>
      <c r="S153">
        <v>13221</v>
      </c>
      <c r="T153">
        <v>12807</v>
      </c>
      <c r="U153">
        <v>-1452</v>
      </c>
      <c r="V153">
        <v>0</v>
      </c>
      <c r="W153">
        <v>0</v>
      </c>
      <c r="X153">
        <v>3055.3265526466889</v>
      </c>
      <c r="Y153">
        <v>0</v>
      </c>
      <c r="Z153">
        <v>14410.326552646689</v>
      </c>
      <c r="AA153">
        <v>190518927</v>
      </c>
      <c r="AB153">
        <v>169321347</v>
      </c>
      <c r="AC153">
        <v>0</v>
      </c>
      <c r="AD153">
        <v>0</v>
      </c>
      <c r="AE153" s="30">
        <v>0</v>
      </c>
      <c r="AF153" s="30">
        <v>0</v>
      </c>
      <c r="AG153" s="34">
        <v>-1452</v>
      </c>
      <c r="AJ153" t="s">
        <v>60</v>
      </c>
      <c r="AK153">
        <v>-1538.3523373045455</v>
      </c>
      <c r="AL153">
        <v>-532.5226683518722</v>
      </c>
      <c r="AM153">
        <v>-782.00000000000023</v>
      </c>
      <c r="AN153">
        <v>755.99999999999977</v>
      </c>
      <c r="AO153">
        <v>-1005.8296689526733</v>
      </c>
    </row>
    <row r="154" spans="2:41">
      <c r="B154" t="s">
        <v>72</v>
      </c>
      <c r="C154">
        <v>9470</v>
      </c>
      <c r="D154">
        <v>14189</v>
      </c>
      <c r="E154">
        <v>1090</v>
      </c>
      <c r="F154">
        <v>0</v>
      </c>
      <c r="G154">
        <v>0</v>
      </c>
      <c r="H154">
        <v>0</v>
      </c>
      <c r="I154">
        <v>0</v>
      </c>
      <c r="J154">
        <v>0</v>
      </c>
      <c r="K154">
        <v>1718.5355056571632</v>
      </c>
      <c r="L154">
        <v>0</v>
      </c>
      <c r="M154">
        <v>16997.535505657164</v>
      </c>
      <c r="N154">
        <v>160966661.23857334</v>
      </c>
      <c r="R154" t="s">
        <v>72</v>
      </c>
      <c r="S154">
        <v>9470</v>
      </c>
      <c r="T154">
        <v>13576</v>
      </c>
      <c r="U154">
        <v>-161</v>
      </c>
      <c r="V154">
        <v>0</v>
      </c>
      <c r="W154">
        <v>0</v>
      </c>
      <c r="X154">
        <v>3055.3265526466889</v>
      </c>
      <c r="Y154">
        <v>0</v>
      </c>
      <c r="Z154">
        <v>16470.326552646689</v>
      </c>
      <c r="AA154">
        <v>155973992</v>
      </c>
      <c r="AB154">
        <v>128564720</v>
      </c>
      <c r="AC154">
        <v>0</v>
      </c>
      <c r="AD154">
        <v>0</v>
      </c>
      <c r="AE154" s="30">
        <v>0</v>
      </c>
      <c r="AF154" s="30">
        <v>0</v>
      </c>
      <c r="AG154" s="34">
        <v>-161</v>
      </c>
      <c r="AJ154" t="s">
        <v>72</v>
      </c>
      <c r="AK154">
        <v>-355.70726530798947</v>
      </c>
      <c r="AL154">
        <v>-637.83459430878429</v>
      </c>
      <c r="AM154">
        <v>-491.86527970978204</v>
      </c>
      <c r="AN154">
        <v>-135.86527970978202</v>
      </c>
      <c r="AO154">
        <v>282.12732900079482</v>
      </c>
    </row>
    <row r="155" spans="2:41">
      <c r="B155" t="s">
        <v>73</v>
      </c>
      <c r="C155">
        <v>9271</v>
      </c>
      <c r="D155">
        <v>14464</v>
      </c>
      <c r="E155">
        <v>399</v>
      </c>
      <c r="F155">
        <v>0</v>
      </c>
      <c r="G155">
        <v>0</v>
      </c>
      <c r="H155">
        <v>0</v>
      </c>
      <c r="I155">
        <v>0</v>
      </c>
      <c r="J155">
        <v>0</v>
      </c>
      <c r="K155">
        <v>1718.5355056571632</v>
      </c>
      <c r="L155">
        <v>0</v>
      </c>
      <c r="M155">
        <v>16581.535505657164</v>
      </c>
      <c r="N155">
        <v>153727415.67294756</v>
      </c>
      <c r="R155" t="s">
        <v>73</v>
      </c>
      <c r="S155">
        <v>9271</v>
      </c>
      <c r="T155">
        <v>13850</v>
      </c>
      <c r="U155">
        <v>-156</v>
      </c>
      <c r="V155">
        <v>0</v>
      </c>
      <c r="W155">
        <v>0</v>
      </c>
      <c r="X155">
        <v>3055.3265526466889</v>
      </c>
      <c r="Y155">
        <v>0</v>
      </c>
      <c r="Z155">
        <v>16749.326552646689</v>
      </c>
      <c r="AA155">
        <v>155283006</v>
      </c>
      <c r="AB155">
        <v>128403350</v>
      </c>
      <c r="AC155">
        <v>0</v>
      </c>
      <c r="AD155">
        <v>0</v>
      </c>
      <c r="AE155" s="30">
        <v>0</v>
      </c>
      <c r="AF155" s="30">
        <v>0</v>
      </c>
      <c r="AG155" s="34">
        <v>-156</v>
      </c>
      <c r="AJ155" t="s">
        <v>73</v>
      </c>
      <c r="AK155">
        <v>422.54545790314569</v>
      </c>
      <c r="AL155">
        <v>-856.9978847738812</v>
      </c>
      <c r="AM155">
        <v>287.13472029021796</v>
      </c>
      <c r="AN155">
        <v>-135.86527970978202</v>
      </c>
      <c r="AO155">
        <v>1279.5433426770269</v>
      </c>
    </row>
    <row r="156" spans="2:41">
      <c r="B156" t="s">
        <v>83</v>
      </c>
      <c r="C156">
        <v>39878</v>
      </c>
      <c r="D156">
        <v>2021</v>
      </c>
      <c r="E156">
        <v>-149</v>
      </c>
      <c r="F156">
        <v>0</v>
      </c>
      <c r="G156">
        <v>0</v>
      </c>
      <c r="H156">
        <v>3.4788762326522829</v>
      </c>
      <c r="I156">
        <v>1820.9265386708116</v>
      </c>
      <c r="J156">
        <v>0</v>
      </c>
      <c r="K156">
        <v>1718.5355056571632</v>
      </c>
      <c r="L156">
        <v>0</v>
      </c>
      <c r="M156">
        <v>5414.9409205606271</v>
      </c>
      <c r="N156">
        <v>215937014.03011668</v>
      </c>
      <c r="R156" t="s">
        <v>83</v>
      </c>
      <c r="S156">
        <v>39878</v>
      </c>
      <c r="T156">
        <v>1483</v>
      </c>
      <c r="U156">
        <v>1242</v>
      </c>
      <c r="V156">
        <v>0</v>
      </c>
      <c r="W156">
        <v>0</v>
      </c>
      <c r="X156">
        <v>3055.3265526466889</v>
      </c>
      <c r="Y156">
        <v>0</v>
      </c>
      <c r="Z156">
        <v>5780.3265526466894</v>
      </c>
      <c r="AA156">
        <v>230507862</v>
      </c>
      <c r="AB156">
        <v>59139074</v>
      </c>
      <c r="AC156">
        <v>0</v>
      </c>
      <c r="AD156">
        <v>49528476</v>
      </c>
      <c r="AE156" s="30">
        <v>0</v>
      </c>
      <c r="AF156" s="30">
        <v>0</v>
      </c>
      <c r="AG156" s="34">
        <v>1242</v>
      </c>
      <c r="AJ156" t="s">
        <v>83</v>
      </c>
      <c r="AK156">
        <v>-400.76015620212365</v>
      </c>
      <c r="AL156">
        <v>-719.30635876111683</v>
      </c>
      <c r="AM156">
        <v>-536.86527970978204</v>
      </c>
      <c r="AN156">
        <v>-135.86527970978202</v>
      </c>
      <c r="AO156">
        <v>318.54620255899317</v>
      </c>
    </row>
    <row r="157" spans="2:41">
      <c r="B157" t="s">
        <v>94</v>
      </c>
      <c r="C157">
        <v>7087</v>
      </c>
      <c r="D157">
        <v>14071</v>
      </c>
      <c r="E157">
        <v>1350</v>
      </c>
      <c r="F157">
        <v>0</v>
      </c>
      <c r="G157">
        <v>0</v>
      </c>
      <c r="H157">
        <v>0</v>
      </c>
      <c r="I157">
        <v>0</v>
      </c>
      <c r="J157">
        <v>0</v>
      </c>
      <c r="K157">
        <v>1718.5355056571632</v>
      </c>
      <c r="L157">
        <v>0</v>
      </c>
      <c r="M157">
        <v>17139.535505657164</v>
      </c>
      <c r="N157">
        <v>121467888.12859233</v>
      </c>
      <c r="R157" t="s">
        <v>94</v>
      </c>
      <c r="S157">
        <v>7087</v>
      </c>
      <c r="T157">
        <v>13459</v>
      </c>
      <c r="U157">
        <v>-861</v>
      </c>
      <c r="V157">
        <v>0</v>
      </c>
      <c r="W157">
        <v>0</v>
      </c>
      <c r="X157">
        <v>3055.3265526466889</v>
      </c>
      <c r="Y157">
        <v>0</v>
      </c>
      <c r="Z157">
        <v>15653.326552646689</v>
      </c>
      <c r="AA157">
        <v>110935125</v>
      </c>
      <c r="AB157">
        <v>95383933</v>
      </c>
      <c r="AC157">
        <v>0</v>
      </c>
      <c r="AD157">
        <v>0</v>
      </c>
      <c r="AE157" s="30">
        <v>0</v>
      </c>
      <c r="AF157" s="30">
        <v>0</v>
      </c>
      <c r="AG157" s="34">
        <v>-861</v>
      </c>
      <c r="AJ157" t="s">
        <v>94</v>
      </c>
      <c r="AK157">
        <v>-2026.4422761076021</v>
      </c>
      <c r="AL157">
        <v>-1934.8998674473096</v>
      </c>
      <c r="AM157">
        <v>-2161.865279709782</v>
      </c>
      <c r="AN157">
        <v>-135.86527970978202</v>
      </c>
      <c r="AO157">
        <v>-91.542408660292494</v>
      </c>
    </row>
    <row r="158" spans="2:41">
      <c r="B158" t="s">
        <v>112</v>
      </c>
      <c r="C158">
        <v>49734</v>
      </c>
      <c r="D158">
        <v>5990</v>
      </c>
      <c r="E158">
        <v>-1114</v>
      </c>
      <c r="F158">
        <v>388</v>
      </c>
      <c r="G158">
        <v>0</v>
      </c>
      <c r="H158">
        <v>0</v>
      </c>
      <c r="I158">
        <v>1076.9265386708116</v>
      </c>
      <c r="J158">
        <v>215.30126129343307</v>
      </c>
      <c r="K158">
        <v>1718.5355056571632</v>
      </c>
      <c r="L158">
        <v>0</v>
      </c>
      <c r="M158">
        <v>8274.7633056214072</v>
      </c>
      <c r="N158">
        <v>411537078.24177504</v>
      </c>
      <c r="R158" t="s">
        <v>112</v>
      </c>
      <c r="S158">
        <v>49734</v>
      </c>
      <c r="T158">
        <v>5428</v>
      </c>
      <c r="U158">
        <v>-58</v>
      </c>
      <c r="V158">
        <v>0</v>
      </c>
      <c r="W158">
        <v>0</v>
      </c>
      <c r="X158">
        <v>3055.3265526466889</v>
      </c>
      <c r="Y158">
        <v>0</v>
      </c>
      <c r="Z158">
        <v>8425.3265526466894</v>
      </c>
      <c r="AA158">
        <v>419025191</v>
      </c>
      <c r="AB158">
        <v>269956152</v>
      </c>
      <c r="AC158">
        <v>0</v>
      </c>
      <c r="AD158">
        <v>0</v>
      </c>
      <c r="AE158" s="30">
        <v>0</v>
      </c>
      <c r="AF158" s="30">
        <v>0</v>
      </c>
      <c r="AG158" s="34">
        <v>-324.7427040026086</v>
      </c>
      <c r="AJ158" t="s">
        <v>112</v>
      </c>
      <c r="AK158">
        <v>-739.99554130141678</v>
      </c>
      <c r="AL158">
        <v>130.34038412452355</v>
      </c>
      <c r="AM158">
        <v>-120.00000000000011</v>
      </c>
      <c r="AN158">
        <v>619.99999999999989</v>
      </c>
      <c r="AO158">
        <v>-870.33592542594033</v>
      </c>
    </row>
    <row r="159" spans="2:41">
      <c r="B159" t="s">
        <v>120</v>
      </c>
      <c r="C159">
        <v>43727</v>
      </c>
      <c r="D159">
        <v>3979</v>
      </c>
      <c r="E159">
        <v>1572</v>
      </c>
      <c r="F159">
        <v>0</v>
      </c>
      <c r="G159">
        <v>0</v>
      </c>
      <c r="H159">
        <v>0</v>
      </c>
      <c r="I159">
        <v>1623.9265386708116</v>
      </c>
      <c r="J159">
        <v>45.301261293433072</v>
      </c>
      <c r="K159">
        <v>1718.5355056571632</v>
      </c>
      <c r="L159">
        <v>0</v>
      </c>
      <c r="M159">
        <v>8938.7633056214072</v>
      </c>
      <c r="N159">
        <v>390865303.06490725</v>
      </c>
      <c r="R159" t="s">
        <v>120</v>
      </c>
      <c r="S159">
        <v>43727</v>
      </c>
      <c r="T159">
        <v>3429</v>
      </c>
      <c r="U159">
        <v>2775</v>
      </c>
      <c r="V159">
        <v>0</v>
      </c>
      <c r="W159">
        <v>0</v>
      </c>
      <c r="X159">
        <v>3055.3265526466889</v>
      </c>
      <c r="Y159">
        <v>0</v>
      </c>
      <c r="Z159">
        <v>9259.3265526466894</v>
      </c>
      <c r="AA159">
        <v>404882572</v>
      </c>
      <c r="AB159">
        <v>149939883</v>
      </c>
      <c r="AC159">
        <v>0</v>
      </c>
      <c r="AD159">
        <v>121342425</v>
      </c>
      <c r="AE159" s="30">
        <v>0</v>
      </c>
      <c r="AF159" s="30">
        <v>0</v>
      </c>
      <c r="AG159" s="34">
        <v>2775</v>
      </c>
      <c r="AJ159" t="s">
        <v>120</v>
      </c>
      <c r="AK159">
        <v>-1150.6192631584736</v>
      </c>
      <c r="AL159">
        <v>-1206.5755006827521</v>
      </c>
      <c r="AM159">
        <v>-1286.865279709782</v>
      </c>
      <c r="AN159">
        <v>-135.86527970978202</v>
      </c>
      <c r="AO159">
        <v>55.956237524278549</v>
      </c>
    </row>
    <row r="160" spans="2:41">
      <c r="B160" t="s">
        <v>123</v>
      </c>
      <c r="C160">
        <v>40570</v>
      </c>
      <c r="D160">
        <v>10633</v>
      </c>
      <c r="E160">
        <v>-297</v>
      </c>
      <c r="F160">
        <v>0</v>
      </c>
      <c r="G160">
        <v>0</v>
      </c>
      <c r="H160">
        <v>0</v>
      </c>
      <c r="I160">
        <v>0</v>
      </c>
      <c r="J160">
        <v>0</v>
      </c>
      <c r="K160">
        <v>1718.5355056571632</v>
      </c>
      <c r="L160">
        <v>0</v>
      </c>
      <c r="M160">
        <v>12054.535505657163</v>
      </c>
      <c r="N160">
        <v>489052505.4645111</v>
      </c>
      <c r="R160" t="s">
        <v>123</v>
      </c>
      <c r="S160">
        <v>40570</v>
      </c>
      <c r="T160">
        <v>10042</v>
      </c>
      <c r="U160">
        <v>-824</v>
      </c>
      <c r="V160">
        <v>0</v>
      </c>
      <c r="W160">
        <v>0</v>
      </c>
      <c r="X160">
        <v>3055.3265526466889</v>
      </c>
      <c r="Y160">
        <v>0</v>
      </c>
      <c r="Z160">
        <v>12273.326552646689</v>
      </c>
      <c r="AA160">
        <v>497928858</v>
      </c>
      <c r="AB160">
        <v>407403940</v>
      </c>
      <c r="AC160">
        <v>0</v>
      </c>
      <c r="AD160">
        <v>0</v>
      </c>
      <c r="AE160" s="30">
        <v>0</v>
      </c>
      <c r="AF160" s="30">
        <v>0</v>
      </c>
      <c r="AG160" s="34">
        <v>-824</v>
      </c>
      <c r="AJ160" t="s">
        <v>123</v>
      </c>
      <c r="AK160">
        <v>1031.7542796536163</v>
      </c>
      <c r="AL160">
        <v>836.36929628470352</v>
      </c>
      <c r="AM160">
        <v>896.13472029021796</v>
      </c>
      <c r="AN160">
        <v>-135.86527970978202</v>
      </c>
      <c r="AO160">
        <v>195.3849833689128</v>
      </c>
    </row>
    <row r="161" spans="2:41">
      <c r="B161" t="s">
        <v>124</v>
      </c>
      <c r="C161">
        <v>14414</v>
      </c>
      <c r="D161">
        <v>12885</v>
      </c>
      <c r="E161">
        <v>-490</v>
      </c>
      <c r="F161">
        <v>0</v>
      </c>
      <c r="G161">
        <v>0</v>
      </c>
      <c r="H161">
        <v>0</v>
      </c>
      <c r="I161">
        <v>689.92653867081174</v>
      </c>
      <c r="J161">
        <v>215.30126129343307</v>
      </c>
      <c r="K161">
        <v>1718.5355056571632</v>
      </c>
      <c r="L161">
        <v>0</v>
      </c>
      <c r="M161">
        <v>15018.763305621407</v>
      </c>
      <c r="N161">
        <v>216480454.28722697</v>
      </c>
      <c r="R161" t="s">
        <v>124</v>
      </c>
      <c r="S161">
        <v>14414</v>
      </c>
      <c r="T161">
        <v>12280</v>
      </c>
      <c r="U161">
        <v>-166</v>
      </c>
      <c r="V161">
        <v>0</v>
      </c>
      <c r="W161">
        <v>0</v>
      </c>
      <c r="X161">
        <v>3055.3265526466889</v>
      </c>
      <c r="Y161">
        <v>0</v>
      </c>
      <c r="Z161">
        <v>15169.326552646689</v>
      </c>
      <c r="AA161">
        <v>218650673</v>
      </c>
      <c r="AB161">
        <v>177003920</v>
      </c>
      <c r="AC161">
        <v>0</v>
      </c>
      <c r="AD161">
        <v>0</v>
      </c>
      <c r="AE161" s="30">
        <v>0</v>
      </c>
      <c r="AF161" s="30">
        <v>0</v>
      </c>
      <c r="AG161" s="34">
        <v>-166</v>
      </c>
      <c r="AJ161" t="s">
        <v>124</v>
      </c>
      <c r="AK161">
        <v>-563.44875446500646</v>
      </c>
      <c r="AL161">
        <v>-112.28441633764032</v>
      </c>
      <c r="AM161">
        <v>-362.00000000000011</v>
      </c>
      <c r="AN161">
        <v>200.99999999999991</v>
      </c>
      <c r="AO161">
        <v>-451.16433812736614</v>
      </c>
    </row>
    <row r="162" spans="2:41">
      <c r="B162" t="s">
        <v>135</v>
      </c>
      <c r="C162">
        <v>14007</v>
      </c>
      <c r="D162">
        <v>10566</v>
      </c>
      <c r="E162">
        <v>2257</v>
      </c>
      <c r="F162">
        <v>0</v>
      </c>
      <c r="G162">
        <v>0</v>
      </c>
      <c r="H162">
        <v>0</v>
      </c>
      <c r="I162">
        <v>0</v>
      </c>
      <c r="J162">
        <v>0</v>
      </c>
      <c r="K162">
        <v>1718.5355056571632</v>
      </c>
      <c r="L162">
        <v>0</v>
      </c>
      <c r="M162">
        <v>14541.535505657163</v>
      </c>
      <c r="N162">
        <v>203683287.82773986</v>
      </c>
      <c r="R162" t="s">
        <v>135</v>
      </c>
      <c r="S162">
        <v>14007</v>
      </c>
      <c r="T162">
        <v>9976</v>
      </c>
      <c r="U162">
        <v>1209</v>
      </c>
      <c r="V162">
        <v>0</v>
      </c>
      <c r="W162">
        <v>0</v>
      </c>
      <c r="X162">
        <v>3055.3265526466889</v>
      </c>
      <c r="Y162">
        <v>0</v>
      </c>
      <c r="Z162">
        <v>14240.326552646689</v>
      </c>
      <c r="AA162">
        <v>199464254</v>
      </c>
      <c r="AB162">
        <v>139733832</v>
      </c>
      <c r="AC162">
        <v>0</v>
      </c>
      <c r="AD162">
        <v>16934463</v>
      </c>
      <c r="AE162" s="30">
        <v>0</v>
      </c>
      <c r="AF162" s="30">
        <v>0</v>
      </c>
      <c r="AG162" s="34">
        <v>1209</v>
      </c>
      <c r="AJ162" t="s">
        <v>135</v>
      </c>
      <c r="AK162">
        <v>1555.7659980221715</v>
      </c>
      <c r="AL162">
        <v>2099.0400547070512</v>
      </c>
      <c r="AM162">
        <v>1849</v>
      </c>
      <c r="AN162">
        <v>292.99999999999989</v>
      </c>
      <c r="AO162">
        <v>-543.27405668487972</v>
      </c>
    </row>
    <row r="163" spans="2:41">
      <c r="B163" t="s">
        <v>139</v>
      </c>
      <c r="C163">
        <v>24677</v>
      </c>
      <c r="D163">
        <v>13572</v>
      </c>
      <c r="E163">
        <v>244</v>
      </c>
      <c r="F163">
        <v>0</v>
      </c>
      <c r="G163">
        <v>0</v>
      </c>
      <c r="H163">
        <v>0</v>
      </c>
      <c r="I163">
        <v>0</v>
      </c>
      <c r="J163">
        <v>0</v>
      </c>
      <c r="K163">
        <v>1718.5355056571632</v>
      </c>
      <c r="L163">
        <v>0</v>
      </c>
      <c r="M163">
        <v>15534.535505657163</v>
      </c>
      <c r="N163">
        <v>383345732.67310178</v>
      </c>
      <c r="R163" t="s">
        <v>139</v>
      </c>
      <c r="S163">
        <v>24677</v>
      </c>
      <c r="T163">
        <v>12963</v>
      </c>
      <c r="U163">
        <v>-868</v>
      </c>
      <c r="V163">
        <v>0</v>
      </c>
      <c r="W163">
        <v>0</v>
      </c>
      <c r="X163">
        <v>3055.3265526466889</v>
      </c>
      <c r="Y163">
        <v>0</v>
      </c>
      <c r="Z163">
        <v>15150.326552646689</v>
      </c>
      <c r="AA163">
        <v>373864608</v>
      </c>
      <c r="AB163">
        <v>319887951</v>
      </c>
      <c r="AC163">
        <v>0</v>
      </c>
      <c r="AD163">
        <v>0</v>
      </c>
      <c r="AE163" s="30">
        <v>0</v>
      </c>
      <c r="AF163" s="30">
        <v>0</v>
      </c>
      <c r="AG163" s="34">
        <v>-868</v>
      </c>
      <c r="AJ163" t="s">
        <v>139</v>
      </c>
      <c r="AK163">
        <v>1421.7599771330715</v>
      </c>
      <c r="AL163">
        <v>765.17642433944184</v>
      </c>
      <c r="AM163">
        <v>1286.134720290218</v>
      </c>
      <c r="AN163">
        <v>-135.86527970978202</v>
      </c>
      <c r="AO163">
        <v>656.58355279362968</v>
      </c>
    </row>
    <row r="164" spans="2:41">
      <c r="B164" t="s">
        <v>140</v>
      </c>
      <c r="C164">
        <v>35279</v>
      </c>
      <c r="D164">
        <v>13650</v>
      </c>
      <c r="E164">
        <v>1782</v>
      </c>
      <c r="F164">
        <v>0</v>
      </c>
      <c r="G164">
        <v>0</v>
      </c>
      <c r="H164">
        <v>0</v>
      </c>
      <c r="I164">
        <v>0</v>
      </c>
      <c r="J164">
        <v>0</v>
      </c>
      <c r="K164">
        <v>1718.5355056571632</v>
      </c>
      <c r="L164">
        <v>0</v>
      </c>
      <c r="M164">
        <v>17150.535505657164</v>
      </c>
      <c r="N164">
        <v>605053742.10407913</v>
      </c>
      <c r="R164" t="s">
        <v>140</v>
      </c>
      <c r="S164">
        <v>35279</v>
      </c>
      <c r="T164">
        <v>13040</v>
      </c>
      <c r="U164">
        <v>799</v>
      </c>
      <c r="V164">
        <v>0</v>
      </c>
      <c r="W164">
        <v>0</v>
      </c>
      <c r="X164">
        <v>3055.3265526466889</v>
      </c>
      <c r="Y164">
        <v>0</v>
      </c>
      <c r="Z164">
        <v>16894.326552646689</v>
      </c>
      <c r="AA164">
        <v>596014946</v>
      </c>
      <c r="AB164">
        <v>460038160</v>
      </c>
      <c r="AC164">
        <v>0</v>
      </c>
      <c r="AD164">
        <v>28187921</v>
      </c>
      <c r="AE164" s="30">
        <v>0</v>
      </c>
      <c r="AF164" s="30">
        <v>0</v>
      </c>
      <c r="AG164" s="34">
        <v>799</v>
      </c>
      <c r="AJ164" t="s">
        <v>140</v>
      </c>
      <c r="AK164">
        <v>-114.23295516069993</v>
      </c>
      <c r="AL164">
        <v>781.97707502675712</v>
      </c>
      <c r="AM164">
        <v>531.99999999999977</v>
      </c>
      <c r="AN164">
        <v>645.99999999999977</v>
      </c>
      <c r="AO164">
        <v>-896.21003018745705</v>
      </c>
    </row>
    <row r="165" spans="2:41">
      <c r="B165" t="s">
        <v>142</v>
      </c>
      <c r="C165">
        <v>9193</v>
      </c>
      <c r="D165">
        <v>19615</v>
      </c>
      <c r="E165">
        <v>6503</v>
      </c>
      <c r="F165">
        <v>0</v>
      </c>
      <c r="G165">
        <v>0</v>
      </c>
      <c r="H165">
        <v>0</v>
      </c>
      <c r="I165">
        <v>0</v>
      </c>
      <c r="J165">
        <v>0</v>
      </c>
      <c r="K165">
        <v>1718.5355056571632</v>
      </c>
      <c r="L165">
        <v>0</v>
      </c>
      <c r="M165">
        <v>27836.535505657164</v>
      </c>
      <c r="N165">
        <v>255901270.90350631</v>
      </c>
      <c r="R165" t="s">
        <v>142</v>
      </c>
      <c r="S165">
        <v>9193</v>
      </c>
      <c r="T165">
        <v>18969</v>
      </c>
      <c r="U165">
        <v>3703</v>
      </c>
      <c r="V165">
        <v>0</v>
      </c>
      <c r="W165">
        <v>0</v>
      </c>
      <c r="X165">
        <v>3055.3265526466889</v>
      </c>
      <c r="Y165">
        <v>0</v>
      </c>
      <c r="Z165">
        <v>25727.326552646689</v>
      </c>
      <c r="AA165">
        <v>236511313</v>
      </c>
      <c r="AB165">
        <v>174382017</v>
      </c>
      <c r="AC165">
        <v>0</v>
      </c>
      <c r="AD165">
        <v>34041679</v>
      </c>
      <c r="AE165" s="30">
        <v>0</v>
      </c>
      <c r="AF165" s="30">
        <v>0</v>
      </c>
      <c r="AG165" s="34">
        <v>3703</v>
      </c>
      <c r="AJ165" t="s">
        <v>142</v>
      </c>
      <c r="AK165">
        <v>3918.054905757519</v>
      </c>
      <c r="AL165">
        <v>2898.6420027414806</v>
      </c>
      <c r="AM165">
        <v>3782.134720290218</v>
      </c>
      <c r="AN165">
        <v>-135.86527970978202</v>
      </c>
      <c r="AO165">
        <v>1019.4129030160384</v>
      </c>
    </row>
    <row r="166" spans="2:41">
      <c r="B166" t="s">
        <v>147</v>
      </c>
      <c r="C166">
        <v>10523</v>
      </c>
      <c r="D166">
        <v>16602</v>
      </c>
      <c r="E166">
        <v>4406</v>
      </c>
      <c r="F166">
        <v>0</v>
      </c>
      <c r="G166">
        <v>0</v>
      </c>
      <c r="H166">
        <v>0</v>
      </c>
      <c r="I166">
        <v>0</v>
      </c>
      <c r="J166">
        <v>0</v>
      </c>
      <c r="K166">
        <v>1718.5355056571632</v>
      </c>
      <c r="L166">
        <v>0</v>
      </c>
      <c r="M166">
        <v>22726.535505657164</v>
      </c>
      <c r="N166">
        <v>239151333.12603033</v>
      </c>
      <c r="R166" t="s">
        <v>147</v>
      </c>
      <c r="S166">
        <v>10523</v>
      </c>
      <c r="T166">
        <v>15975</v>
      </c>
      <c r="U166">
        <v>2438</v>
      </c>
      <c r="V166">
        <v>0</v>
      </c>
      <c r="W166">
        <v>0</v>
      </c>
      <c r="X166">
        <v>3055.3265526466889</v>
      </c>
      <c r="Y166">
        <v>0</v>
      </c>
      <c r="Z166">
        <v>21468.326552646689</v>
      </c>
      <c r="AA166">
        <v>225911200</v>
      </c>
      <c r="AB166">
        <v>168104925</v>
      </c>
      <c r="AC166">
        <v>0</v>
      </c>
      <c r="AD166">
        <v>25655074</v>
      </c>
      <c r="AE166" s="30">
        <v>0</v>
      </c>
      <c r="AF166" s="30">
        <v>0</v>
      </c>
      <c r="AG166" s="34">
        <v>2438</v>
      </c>
      <c r="AJ166" t="s">
        <v>147</v>
      </c>
      <c r="AK166">
        <v>693.6600149748765</v>
      </c>
      <c r="AL166">
        <v>294.68588396147607</v>
      </c>
      <c r="AM166">
        <v>558.13472029021796</v>
      </c>
      <c r="AN166">
        <v>-135.86527970978202</v>
      </c>
      <c r="AO166">
        <v>398.97413101340044</v>
      </c>
    </row>
    <row r="167" spans="2:41">
      <c r="B167" t="s">
        <v>149</v>
      </c>
      <c r="C167">
        <v>70633</v>
      </c>
      <c r="D167">
        <v>506</v>
      </c>
      <c r="E167">
        <v>-3301</v>
      </c>
      <c r="F167">
        <v>0</v>
      </c>
      <c r="G167">
        <v>0</v>
      </c>
      <c r="H167">
        <v>0</v>
      </c>
      <c r="I167">
        <v>1016.9265386708116</v>
      </c>
      <c r="J167">
        <v>215.30126129343307</v>
      </c>
      <c r="K167">
        <v>1718.5355056571632</v>
      </c>
      <c r="L167">
        <v>0</v>
      </c>
      <c r="M167">
        <v>155.76330562140788</v>
      </c>
      <c r="N167">
        <v>11002029.565956904</v>
      </c>
      <c r="R167" t="s">
        <v>149</v>
      </c>
      <c r="S167">
        <v>70633</v>
      </c>
      <c r="T167">
        <v>-20</v>
      </c>
      <c r="U167">
        <v>-2729</v>
      </c>
      <c r="V167">
        <v>0</v>
      </c>
      <c r="W167">
        <v>0</v>
      </c>
      <c r="X167">
        <v>3055.3265526466889</v>
      </c>
      <c r="Y167">
        <v>0</v>
      </c>
      <c r="Z167">
        <v>306.32655264668892</v>
      </c>
      <c r="AA167">
        <v>21636763</v>
      </c>
      <c r="AB167">
        <v>0</v>
      </c>
      <c r="AC167">
        <v>-1412660</v>
      </c>
      <c r="AD167">
        <v>0</v>
      </c>
      <c r="AE167" s="30">
        <v>0</v>
      </c>
      <c r="AF167" s="30">
        <v>0</v>
      </c>
      <c r="AG167" s="34">
        <v>-2729</v>
      </c>
      <c r="AJ167" t="s">
        <v>149</v>
      </c>
      <c r="AK167">
        <v>-252.37735750934917</v>
      </c>
      <c r="AL167">
        <v>391.41972725164487</v>
      </c>
      <c r="AM167">
        <v>140.99999999999989</v>
      </c>
      <c r="AN167">
        <v>392.99999999999989</v>
      </c>
      <c r="AO167">
        <v>-643.79708476099404</v>
      </c>
    </row>
    <row r="168" spans="2:41">
      <c r="B168" t="s">
        <v>168</v>
      </c>
      <c r="C168">
        <v>15376</v>
      </c>
      <c r="D168">
        <v>10900</v>
      </c>
      <c r="E168">
        <v>-682</v>
      </c>
      <c r="F168">
        <v>0</v>
      </c>
      <c r="G168">
        <v>0</v>
      </c>
      <c r="H168">
        <v>0</v>
      </c>
      <c r="I168">
        <v>0</v>
      </c>
      <c r="J168">
        <v>0</v>
      </c>
      <c r="K168">
        <v>1718.5355056571632</v>
      </c>
      <c r="L168">
        <v>0</v>
      </c>
      <c r="M168">
        <v>11936.535505657163</v>
      </c>
      <c r="N168">
        <v>183536169.93498453</v>
      </c>
      <c r="R168" t="s">
        <v>168</v>
      </c>
      <c r="S168">
        <v>15376</v>
      </c>
      <c r="T168">
        <v>10308</v>
      </c>
      <c r="U168">
        <v>-1770</v>
      </c>
      <c r="V168">
        <v>0</v>
      </c>
      <c r="W168">
        <v>0</v>
      </c>
      <c r="X168">
        <v>3055.3265526466889</v>
      </c>
      <c r="Y168">
        <v>0</v>
      </c>
      <c r="Z168">
        <v>11593.326552646689</v>
      </c>
      <c r="AA168">
        <v>178258989</v>
      </c>
      <c r="AB168">
        <v>158495808</v>
      </c>
      <c r="AC168">
        <v>0</v>
      </c>
      <c r="AD168">
        <v>0</v>
      </c>
      <c r="AE168" s="30">
        <v>0</v>
      </c>
      <c r="AF168" s="30">
        <v>0</v>
      </c>
      <c r="AG168" s="34">
        <v>-1770</v>
      </c>
      <c r="AJ168" t="s">
        <v>168</v>
      </c>
      <c r="AK168">
        <v>-647.51149640089807</v>
      </c>
      <c r="AL168">
        <v>-338.93303095849751</v>
      </c>
      <c r="AM168">
        <v>-589.00000000000011</v>
      </c>
      <c r="AN168">
        <v>58.999999999999915</v>
      </c>
      <c r="AO168">
        <v>-308.57846544240056</v>
      </c>
    </row>
    <row r="169" spans="2:41">
      <c r="B169" t="s">
        <v>174</v>
      </c>
      <c r="C169">
        <v>40650</v>
      </c>
      <c r="D169">
        <v>4126</v>
      </c>
      <c r="E169">
        <v>519</v>
      </c>
      <c r="F169">
        <v>0</v>
      </c>
      <c r="G169">
        <v>0</v>
      </c>
      <c r="H169">
        <v>0</v>
      </c>
      <c r="I169">
        <v>1056.9265386708116</v>
      </c>
      <c r="J169">
        <v>0</v>
      </c>
      <c r="K169">
        <v>1718.5355056571632</v>
      </c>
      <c r="L169">
        <v>0</v>
      </c>
      <c r="M169">
        <v>7420.4620443279755</v>
      </c>
      <c r="N169">
        <v>301641782.10193223</v>
      </c>
      <c r="R169" t="s">
        <v>174</v>
      </c>
      <c r="S169">
        <v>40650</v>
      </c>
      <c r="T169">
        <v>3575</v>
      </c>
      <c r="U169">
        <v>1156</v>
      </c>
      <c r="V169">
        <v>0</v>
      </c>
      <c r="W169">
        <v>0</v>
      </c>
      <c r="X169">
        <v>3055.3265526466889</v>
      </c>
      <c r="Y169">
        <v>0</v>
      </c>
      <c r="Z169">
        <v>7786.3265526466894</v>
      </c>
      <c r="AA169">
        <v>316514174</v>
      </c>
      <c r="AB169">
        <v>145323750</v>
      </c>
      <c r="AC169">
        <v>0</v>
      </c>
      <c r="AD169">
        <v>46991400</v>
      </c>
      <c r="AE169" s="30">
        <v>0</v>
      </c>
      <c r="AF169" s="30">
        <v>0</v>
      </c>
      <c r="AG169" s="34">
        <v>1156</v>
      </c>
      <c r="AJ169" t="s">
        <v>174</v>
      </c>
      <c r="AK169">
        <v>-272.51894221141811</v>
      </c>
      <c r="AL169">
        <v>-689.56635810546686</v>
      </c>
      <c r="AM169">
        <v>-408.86527970978204</v>
      </c>
      <c r="AN169">
        <v>-135.86527970978202</v>
      </c>
      <c r="AO169">
        <v>417.04741589404875</v>
      </c>
    </row>
    <row r="170" spans="2:41">
      <c r="B170" t="s">
        <v>187</v>
      </c>
      <c r="C170">
        <v>18675</v>
      </c>
      <c r="D170">
        <v>12505</v>
      </c>
      <c r="E170">
        <v>1951</v>
      </c>
      <c r="F170">
        <v>0</v>
      </c>
      <c r="G170">
        <v>0</v>
      </c>
      <c r="H170">
        <v>0</v>
      </c>
      <c r="I170">
        <v>0</v>
      </c>
      <c r="J170">
        <v>0</v>
      </c>
      <c r="K170">
        <v>1718.5355056571632</v>
      </c>
      <c r="L170">
        <v>0</v>
      </c>
      <c r="M170">
        <v>16174.535505657163</v>
      </c>
      <c r="N170">
        <v>302059450.56814748</v>
      </c>
      <c r="R170" t="s">
        <v>187</v>
      </c>
      <c r="S170">
        <v>18675</v>
      </c>
      <c r="T170">
        <v>11902</v>
      </c>
      <c r="U170">
        <v>531</v>
      </c>
      <c r="V170">
        <v>0</v>
      </c>
      <c r="W170">
        <v>0</v>
      </c>
      <c r="X170">
        <v>3055.3265526466889</v>
      </c>
      <c r="Y170">
        <v>0</v>
      </c>
      <c r="Z170">
        <v>15488.326552646689</v>
      </c>
      <c r="AA170">
        <v>289244498</v>
      </c>
      <c r="AB170">
        <v>222269850</v>
      </c>
      <c r="AC170">
        <v>0</v>
      </c>
      <c r="AD170">
        <v>9916425</v>
      </c>
      <c r="AE170" s="30">
        <v>0</v>
      </c>
      <c r="AF170" s="30">
        <v>0</v>
      </c>
      <c r="AG170" s="34">
        <v>531</v>
      </c>
      <c r="AJ170" t="s">
        <v>187</v>
      </c>
      <c r="AK170">
        <v>395.53907556911781</v>
      </c>
      <c r="AL170">
        <v>519.59973102295226</v>
      </c>
      <c r="AM170">
        <v>269.99999999999989</v>
      </c>
      <c r="AN170">
        <v>-126.00000000000009</v>
      </c>
      <c r="AO170">
        <v>-124.06065545383444</v>
      </c>
    </row>
    <row r="171" spans="2:41">
      <c r="B171" t="s">
        <v>191</v>
      </c>
      <c r="C171">
        <v>57771</v>
      </c>
      <c r="D171">
        <v>9748</v>
      </c>
      <c r="E171">
        <v>-2736</v>
      </c>
      <c r="F171">
        <v>0</v>
      </c>
      <c r="G171">
        <v>0</v>
      </c>
      <c r="H171">
        <v>0</v>
      </c>
      <c r="I171">
        <v>195.92653867081174</v>
      </c>
      <c r="J171">
        <v>0</v>
      </c>
      <c r="K171">
        <v>1718.5355056571632</v>
      </c>
      <c r="L171">
        <v>0</v>
      </c>
      <c r="M171">
        <v>8926.4620443279746</v>
      </c>
      <c r="N171">
        <v>515690638.76287144</v>
      </c>
      <c r="R171" t="s">
        <v>191</v>
      </c>
      <c r="S171">
        <v>57771</v>
      </c>
      <c r="T171">
        <v>9163</v>
      </c>
      <c r="U171">
        <v>-2926</v>
      </c>
      <c r="V171">
        <v>0</v>
      </c>
      <c r="W171">
        <v>0</v>
      </c>
      <c r="X171">
        <v>3055.3265526466889</v>
      </c>
      <c r="Y171">
        <v>0</v>
      </c>
      <c r="Z171">
        <v>9292.3265526466894</v>
      </c>
      <c r="AA171">
        <v>536826997</v>
      </c>
      <c r="AB171">
        <v>529355673</v>
      </c>
      <c r="AC171">
        <v>0</v>
      </c>
      <c r="AD171">
        <v>0</v>
      </c>
      <c r="AE171" s="30">
        <v>0</v>
      </c>
      <c r="AF171" s="30">
        <v>0</v>
      </c>
      <c r="AG171" s="34">
        <v>-2926</v>
      </c>
      <c r="AJ171" t="s">
        <v>191</v>
      </c>
      <c r="AK171">
        <v>1498.5456059518274</v>
      </c>
      <c r="AL171">
        <v>913.97588159217776</v>
      </c>
      <c r="AM171">
        <v>1363.134720290218</v>
      </c>
      <c r="AN171">
        <v>-135.86527970978202</v>
      </c>
      <c r="AO171">
        <v>584.56972435964963</v>
      </c>
    </row>
    <row r="172" spans="2:41">
      <c r="B172" t="s">
        <v>197</v>
      </c>
      <c r="C172">
        <v>9082</v>
      </c>
      <c r="D172">
        <v>7040</v>
      </c>
      <c r="E172">
        <v>-2615</v>
      </c>
      <c r="F172">
        <v>0</v>
      </c>
      <c r="G172">
        <v>0</v>
      </c>
      <c r="H172">
        <v>0</v>
      </c>
      <c r="I172">
        <v>0</v>
      </c>
      <c r="J172">
        <v>0</v>
      </c>
      <c r="K172">
        <v>1718.5355056571632</v>
      </c>
      <c r="L172">
        <v>0</v>
      </c>
      <c r="M172">
        <v>6143.5355056571634</v>
      </c>
      <c r="N172">
        <v>55795589.46237836</v>
      </c>
      <c r="R172" t="s">
        <v>197</v>
      </c>
      <c r="S172">
        <v>9082</v>
      </c>
      <c r="T172">
        <v>6471</v>
      </c>
      <c r="U172">
        <v>-4400</v>
      </c>
      <c r="V172">
        <v>0</v>
      </c>
      <c r="W172">
        <v>0</v>
      </c>
      <c r="X172">
        <v>3055.3265526466889</v>
      </c>
      <c r="Y172">
        <v>0</v>
      </c>
      <c r="Z172">
        <v>5126.3265526466894</v>
      </c>
      <c r="AA172">
        <v>46557298</v>
      </c>
      <c r="AB172">
        <v>58769622</v>
      </c>
      <c r="AC172">
        <v>0</v>
      </c>
      <c r="AD172">
        <v>0</v>
      </c>
      <c r="AE172" s="30">
        <v>0</v>
      </c>
      <c r="AF172" s="30">
        <v>0</v>
      </c>
      <c r="AG172" s="34">
        <v>-4400</v>
      </c>
      <c r="AJ172" t="s">
        <v>197</v>
      </c>
      <c r="AK172">
        <v>-1803.5410501115302</v>
      </c>
      <c r="AL172">
        <v>-1903.7841348266675</v>
      </c>
      <c r="AM172">
        <v>-1939.865279709782</v>
      </c>
      <c r="AN172">
        <v>-135.86527970978202</v>
      </c>
      <c r="AO172">
        <v>100.24308471513723</v>
      </c>
    </row>
    <row r="173" spans="2:41">
      <c r="B173" t="s">
        <v>199</v>
      </c>
      <c r="C173">
        <v>27844</v>
      </c>
      <c r="D173">
        <v>3786</v>
      </c>
      <c r="E173">
        <v>-942</v>
      </c>
      <c r="F173">
        <v>0</v>
      </c>
      <c r="G173">
        <v>0</v>
      </c>
      <c r="H173">
        <v>0</v>
      </c>
      <c r="I173">
        <v>1354.9265386708116</v>
      </c>
      <c r="J173">
        <v>50.301261293433072</v>
      </c>
      <c r="K173">
        <v>1718.5355056571632</v>
      </c>
      <c r="L173">
        <v>0</v>
      </c>
      <c r="M173">
        <v>5967.7633056214081</v>
      </c>
      <c r="N173">
        <v>166166401.48172247</v>
      </c>
      <c r="R173" t="s">
        <v>199</v>
      </c>
      <c r="S173">
        <v>27844</v>
      </c>
      <c r="T173">
        <v>3237</v>
      </c>
      <c r="U173">
        <v>-9</v>
      </c>
      <c r="V173">
        <v>0</v>
      </c>
      <c r="W173">
        <v>0</v>
      </c>
      <c r="X173">
        <v>3055.3265526466889</v>
      </c>
      <c r="Y173">
        <v>0</v>
      </c>
      <c r="Z173">
        <v>6283.3265526466894</v>
      </c>
      <c r="AA173">
        <v>174952945</v>
      </c>
      <c r="AB173">
        <v>90131028</v>
      </c>
      <c r="AC173">
        <v>0</v>
      </c>
      <c r="AD173">
        <v>0</v>
      </c>
      <c r="AE173" s="30">
        <v>0</v>
      </c>
      <c r="AF173" s="30">
        <v>0</v>
      </c>
      <c r="AG173" s="34">
        <v>-9</v>
      </c>
      <c r="AJ173" t="s">
        <v>199</v>
      </c>
      <c r="AK173">
        <v>-93.3560996508877</v>
      </c>
      <c r="AL173">
        <v>-143.9374274815973</v>
      </c>
      <c r="AM173">
        <v>-228.86527970978202</v>
      </c>
      <c r="AN173">
        <v>-135.86527970978202</v>
      </c>
      <c r="AO173">
        <v>50.581327830709597</v>
      </c>
    </row>
    <row r="174" spans="2:41">
      <c r="B174" t="s">
        <v>204</v>
      </c>
      <c r="C174">
        <v>13478</v>
      </c>
      <c r="D174">
        <v>19489</v>
      </c>
      <c r="E174">
        <v>2464</v>
      </c>
      <c r="F174">
        <v>0</v>
      </c>
      <c r="G174">
        <v>680</v>
      </c>
      <c r="H174">
        <v>0</v>
      </c>
      <c r="I174">
        <v>0</v>
      </c>
      <c r="J174">
        <v>0</v>
      </c>
      <c r="K174">
        <v>1718.5355056571632</v>
      </c>
      <c r="L174">
        <v>0</v>
      </c>
      <c r="M174">
        <v>24351.535505657164</v>
      </c>
      <c r="N174">
        <v>328209995.54524726</v>
      </c>
      <c r="R174" t="s">
        <v>204</v>
      </c>
      <c r="S174">
        <v>13478</v>
      </c>
      <c r="T174">
        <v>18843</v>
      </c>
      <c r="U174">
        <v>1386</v>
      </c>
      <c r="V174">
        <v>783</v>
      </c>
      <c r="W174">
        <v>0</v>
      </c>
      <c r="X174">
        <v>3055.3265526466889</v>
      </c>
      <c r="Y174">
        <v>0</v>
      </c>
      <c r="Z174">
        <v>24067.326552646689</v>
      </c>
      <c r="AA174">
        <v>324379427</v>
      </c>
      <c r="AB174">
        <v>253965954</v>
      </c>
      <c r="AC174">
        <v>0</v>
      </c>
      <c r="AD174">
        <v>18680508</v>
      </c>
      <c r="AE174" s="30">
        <v>783</v>
      </c>
      <c r="AF174" s="30">
        <v>0</v>
      </c>
      <c r="AG174" s="34">
        <v>1386</v>
      </c>
      <c r="AJ174" t="s">
        <v>204</v>
      </c>
      <c r="AK174">
        <v>545.59846907304382</v>
      </c>
      <c r="AL174">
        <v>-658.70550027989702</v>
      </c>
      <c r="AM174">
        <v>410.13472029021796</v>
      </c>
      <c r="AN174">
        <v>-135.86527970978202</v>
      </c>
      <c r="AO174">
        <v>1204.3039693529408</v>
      </c>
    </row>
    <row r="175" spans="2:41">
      <c r="B175" t="s">
        <v>212</v>
      </c>
      <c r="C175">
        <v>10760</v>
      </c>
      <c r="D175">
        <v>16331</v>
      </c>
      <c r="E175">
        <v>2812</v>
      </c>
      <c r="F175">
        <v>0</v>
      </c>
      <c r="G175">
        <v>0</v>
      </c>
      <c r="H175">
        <v>0</v>
      </c>
      <c r="I175">
        <v>0</v>
      </c>
      <c r="J175">
        <v>0</v>
      </c>
      <c r="K175">
        <v>1718.5355056571632</v>
      </c>
      <c r="L175">
        <v>0</v>
      </c>
      <c r="M175">
        <v>20861.535505657164</v>
      </c>
      <c r="N175">
        <v>224470122.04087108</v>
      </c>
      <c r="R175" t="s">
        <v>212</v>
      </c>
      <c r="S175">
        <v>10760</v>
      </c>
      <c r="T175">
        <v>15705</v>
      </c>
      <c r="U175">
        <v>1923</v>
      </c>
      <c r="V175">
        <v>0</v>
      </c>
      <c r="W175">
        <v>0</v>
      </c>
      <c r="X175">
        <v>3055.3265526466889</v>
      </c>
      <c r="Y175">
        <v>0</v>
      </c>
      <c r="Z175">
        <v>20683.326552646689</v>
      </c>
      <c r="AA175">
        <v>222552594</v>
      </c>
      <c r="AB175">
        <v>168985800</v>
      </c>
      <c r="AC175">
        <v>0</v>
      </c>
      <c r="AD175">
        <v>20691480</v>
      </c>
      <c r="AE175" s="30">
        <v>0</v>
      </c>
      <c r="AF175" s="30">
        <v>0</v>
      </c>
      <c r="AG175" s="34">
        <v>1923</v>
      </c>
      <c r="AJ175" t="s">
        <v>212</v>
      </c>
      <c r="AK175">
        <v>-1274.9943268521365</v>
      </c>
      <c r="AL175">
        <v>-260.14541156310679</v>
      </c>
      <c r="AM175">
        <v>-510.00000000000023</v>
      </c>
      <c r="AN175">
        <v>764.99999999999977</v>
      </c>
      <c r="AO175">
        <v>-1014.8489152890297</v>
      </c>
    </row>
    <row r="176" spans="2:41">
      <c r="B176" t="s">
        <v>220</v>
      </c>
      <c r="C176">
        <v>12870</v>
      </c>
      <c r="D176">
        <v>13905</v>
      </c>
      <c r="E176">
        <v>1933</v>
      </c>
      <c r="F176">
        <v>0</v>
      </c>
      <c r="G176">
        <v>0</v>
      </c>
      <c r="H176">
        <v>0</v>
      </c>
      <c r="I176">
        <v>0</v>
      </c>
      <c r="J176">
        <v>0</v>
      </c>
      <c r="K176">
        <v>1718.5355056571632</v>
      </c>
      <c r="L176">
        <v>0</v>
      </c>
      <c r="M176">
        <v>17556.535505657164</v>
      </c>
      <c r="N176">
        <v>225952611.95780772</v>
      </c>
      <c r="R176" t="s">
        <v>220</v>
      </c>
      <c r="S176">
        <v>12870</v>
      </c>
      <c r="T176">
        <v>13294</v>
      </c>
      <c r="U176">
        <v>365</v>
      </c>
      <c r="V176">
        <v>0</v>
      </c>
      <c r="W176">
        <v>0</v>
      </c>
      <c r="X176">
        <v>3055.3265526466889</v>
      </c>
      <c r="Y176">
        <v>0</v>
      </c>
      <c r="Z176">
        <v>16714.326552646689</v>
      </c>
      <c r="AA176">
        <v>215113383</v>
      </c>
      <c r="AB176">
        <v>171093780</v>
      </c>
      <c r="AC176">
        <v>0</v>
      </c>
      <c r="AD176">
        <v>4697550</v>
      </c>
      <c r="AE176" s="30">
        <v>0</v>
      </c>
      <c r="AF176" s="30">
        <v>0</v>
      </c>
      <c r="AG176" s="34">
        <v>365</v>
      </c>
      <c r="AJ176" t="s">
        <v>220</v>
      </c>
      <c r="AK176">
        <v>-473.07501531110938</v>
      </c>
      <c r="AL176">
        <v>-1.0383597109002949</v>
      </c>
      <c r="AM176">
        <v>-251.00000000000009</v>
      </c>
      <c r="AN176">
        <v>221.99999999999991</v>
      </c>
      <c r="AO176">
        <v>-472.03665560020909</v>
      </c>
    </row>
    <row r="177" spans="2:41">
      <c r="B177" t="s">
        <v>221</v>
      </c>
      <c r="C177">
        <v>11345</v>
      </c>
      <c r="D177">
        <v>17219</v>
      </c>
      <c r="E177">
        <v>2888</v>
      </c>
      <c r="F177">
        <v>0</v>
      </c>
      <c r="G177">
        <v>0</v>
      </c>
      <c r="H177">
        <v>0</v>
      </c>
      <c r="I177">
        <v>0</v>
      </c>
      <c r="J177">
        <v>0</v>
      </c>
      <c r="K177">
        <v>1718.5355056571632</v>
      </c>
      <c r="L177">
        <v>0</v>
      </c>
      <c r="M177">
        <v>21825.535505657164</v>
      </c>
      <c r="N177">
        <v>247610700.31168053</v>
      </c>
      <c r="R177" t="s">
        <v>221</v>
      </c>
      <c r="S177">
        <v>11345</v>
      </c>
      <c r="T177">
        <v>16587</v>
      </c>
      <c r="U177">
        <v>1528</v>
      </c>
      <c r="V177">
        <v>0</v>
      </c>
      <c r="W177">
        <v>0</v>
      </c>
      <c r="X177">
        <v>3055.3265526466889</v>
      </c>
      <c r="Y177">
        <v>0</v>
      </c>
      <c r="Z177">
        <v>21170.326552646689</v>
      </c>
      <c r="AA177">
        <v>240177355</v>
      </c>
      <c r="AB177">
        <v>188179515</v>
      </c>
      <c r="AC177">
        <v>0</v>
      </c>
      <c r="AD177">
        <v>17335160</v>
      </c>
      <c r="AE177" s="30">
        <v>0</v>
      </c>
      <c r="AF177" s="30">
        <v>0</v>
      </c>
      <c r="AG177" s="34">
        <v>1528</v>
      </c>
      <c r="AJ177" t="s">
        <v>221</v>
      </c>
      <c r="AK177">
        <v>-430.97431139570017</v>
      </c>
      <c r="AL177">
        <v>-1032.6501830272373</v>
      </c>
      <c r="AM177">
        <v>-566.86527970978204</v>
      </c>
      <c r="AN177">
        <v>-135.86527970978202</v>
      </c>
      <c r="AO177">
        <v>601.67587163153712</v>
      </c>
    </row>
    <row r="178" spans="2:41">
      <c r="B178" t="s">
        <v>222</v>
      </c>
      <c r="C178">
        <v>12840</v>
      </c>
      <c r="D178">
        <v>15150</v>
      </c>
      <c r="E178">
        <v>1523</v>
      </c>
      <c r="F178">
        <v>0</v>
      </c>
      <c r="G178">
        <v>0</v>
      </c>
      <c r="H178">
        <v>0</v>
      </c>
      <c r="I178">
        <v>0</v>
      </c>
      <c r="J178">
        <v>0</v>
      </c>
      <c r="K178">
        <v>1718.5355056571632</v>
      </c>
      <c r="L178">
        <v>0</v>
      </c>
      <c r="M178">
        <v>18391.535505657164</v>
      </c>
      <c r="N178">
        <v>236147315.892638</v>
      </c>
      <c r="R178" t="s">
        <v>222</v>
      </c>
      <c r="S178">
        <v>12840</v>
      </c>
      <c r="T178">
        <v>14531</v>
      </c>
      <c r="U178">
        <v>347</v>
      </c>
      <c r="V178">
        <v>0</v>
      </c>
      <c r="W178">
        <v>0</v>
      </c>
      <c r="X178">
        <v>3055.3265526466889</v>
      </c>
      <c r="Y178">
        <v>0</v>
      </c>
      <c r="Z178">
        <v>17933.326552646689</v>
      </c>
      <c r="AA178">
        <v>230263913</v>
      </c>
      <c r="AB178">
        <v>186578040</v>
      </c>
      <c r="AC178">
        <v>0</v>
      </c>
      <c r="AD178">
        <v>4455480</v>
      </c>
      <c r="AE178" s="30">
        <v>0</v>
      </c>
      <c r="AF178" s="30">
        <v>0</v>
      </c>
      <c r="AG178" s="34">
        <v>347</v>
      </c>
      <c r="AJ178" t="s">
        <v>222</v>
      </c>
      <c r="AK178">
        <v>1218.3236825857548</v>
      </c>
      <c r="AL178">
        <v>783.79303751430234</v>
      </c>
      <c r="AM178">
        <v>1082.134720290218</v>
      </c>
      <c r="AN178">
        <v>-135.86527970978202</v>
      </c>
      <c r="AO178">
        <v>434.53064507145245</v>
      </c>
    </row>
    <row r="179" spans="2:41">
      <c r="B179" t="s">
        <v>226</v>
      </c>
      <c r="C179">
        <v>16163</v>
      </c>
      <c r="D179">
        <v>3593</v>
      </c>
      <c r="E179">
        <v>-1645</v>
      </c>
      <c r="F179">
        <v>0</v>
      </c>
      <c r="G179">
        <v>0</v>
      </c>
      <c r="H179">
        <v>0</v>
      </c>
      <c r="I179">
        <v>344.92653867081174</v>
      </c>
      <c r="J179">
        <v>0</v>
      </c>
      <c r="K179">
        <v>1718.5355056571632</v>
      </c>
      <c r="L179">
        <v>0</v>
      </c>
      <c r="M179">
        <v>4011.4620443279746</v>
      </c>
      <c r="N179">
        <v>64837261.022473052</v>
      </c>
      <c r="R179" t="s">
        <v>226</v>
      </c>
      <c r="S179">
        <v>16163</v>
      </c>
      <c r="T179">
        <v>3045</v>
      </c>
      <c r="U179">
        <v>-1723</v>
      </c>
      <c r="V179">
        <v>0</v>
      </c>
      <c r="W179">
        <v>0</v>
      </c>
      <c r="X179">
        <v>3055.3265526466889</v>
      </c>
      <c r="Y179">
        <v>0</v>
      </c>
      <c r="Z179">
        <v>4377.3265526466894</v>
      </c>
      <c r="AA179">
        <v>70750729</v>
      </c>
      <c r="AB179">
        <v>49216335</v>
      </c>
      <c r="AC179">
        <v>0</v>
      </c>
      <c r="AD179">
        <v>0</v>
      </c>
      <c r="AE179" s="30">
        <v>0</v>
      </c>
      <c r="AF179" s="30">
        <v>0</v>
      </c>
      <c r="AG179" s="34">
        <v>-1723</v>
      </c>
      <c r="AJ179" t="s">
        <v>226</v>
      </c>
      <c r="AK179">
        <v>188.58718627450162</v>
      </c>
      <c r="AL179">
        <v>11.432241981086918</v>
      </c>
      <c r="AM179">
        <v>53.134720290217984</v>
      </c>
      <c r="AN179">
        <v>-135.86527970978202</v>
      </c>
      <c r="AO179">
        <v>177.1549442934147</v>
      </c>
    </row>
    <row r="180" spans="2:41">
      <c r="B180" t="s">
        <v>230</v>
      </c>
      <c r="C180">
        <v>11897</v>
      </c>
      <c r="D180">
        <v>13018</v>
      </c>
      <c r="E180">
        <v>2448</v>
      </c>
      <c r="F180">
        <v>0</v>
      </c>
      <c r="G180">
        <v>0</v>
      </c>
      <c r="H180">
        <v>0</v>
      </c>
      <c r="I180">
        <v>0</v>
      </c>
      <c r="J180">
        <v>0</v>
      </c>
      <c r="K180">
        <v>1718.5355056571632</v>
      </c>
      <c r="L180">
        <v>0</v>
      </c>
      <c r="M180">
        <v>17184.535505657164</v>
      </c>
      <c r="N180">
        <v>204444418.91080329</v>
      </c>
      <c r="R180" t="s">
        <v>230</v>
      </c>
      <c r="S180">
        <v>11897</v>
      </c>
      <c r="T180">
        <v>12413</v>
      </c>
      <c r="U180">
        <v>857</v>
      </c>
      <c r="V180">
        <v>0</v>
      </c>
      <c r="W180">
        <v>0</v>
      </c>
      <c r="X180">
        <v>3055.3265526466889</v>
      </c>
      <c r="Y180">
        <v>0</v>
      </c>
      <c r="Z180">
        <v>16325.326552646689</v>
      </c>
      <c r="AA180">
        <v>194222410</v>
      </c>
      <c r="AB180">
        <v>147677461</v>
      </c>
      <c r="AC180">
        <v>0</v>
      </c>
      <c r="AD180">
        <v>10195729</v>
      </c>
      <c r="AE180" s="30">
        <v>0</v>
      </c>
      <c r="AF180" s="30">
        <v>0</v>
      </c>
      <c r="AG180" s="34">
        <v>857</v>
      </c>
      <c r="AJ180" t="s">
        <v>230</v>
      </c>
      <c r="AK180">
        <v>705.70423581610612</v>
      </c>
      <c r="AL180">
        <v>626.69213241225225</v>
      </c>
      <c r="AM180">
        <v>570.13472029021796</v>
      </c>
      <c r="AN180">
        <v>-135.86527970978202</v>
      </c>
      <c r="AO180">
        <v>79.012103403853871</v>
      </c>
    </row>
    <row r="181" spans="2:41">
      <c r="B181" t="s">
        <v>233</v>
      </c>
      <c r="C181">
        <v>59118</v>
      </c>
      <c r="D181">
        <v>12398</v>
      </c>
      <c r="E181">
        <v>649</v>
      </c>
      <c r="F181">
        <v>0</v>
      </c>
      <c r="G181">
        <v>0</v>
      </c>
      <c r="H181">
        <v>0</v>
      </c>
      <c r="I181">
        <v>0</v>
      </c>
      <c r="J181">
        <v>64.301261293433072</v>
      </c>
      <c r="K181">
        <v>1718.5355056571632</v>
      </c>
      <c r="L181">
        <v>0</v>
      </c>
      <c r="M181">
        <v>14829.836766950595</v>
      </c>
      <c r="N181">
        <v>876710289.98858523</v>
      </c>
      <c r="R181" t="s">
        <v>233</v>
      </c>
      <c r="S181">
        <v>59118</v>
      </c>
      <c r="T181">
        <v>11796</v>
      </c>
      <c r="U181">
        <v>129</v>
      </c>
      <c r="V181">
        <v>0</v>
      </c>
      <c r="W181">
        <v>0</v>
      </c>
      <c r="X181">
        <v>3055.3265526466889</v>
      </c>
      <c r="Y181">
        <v>0</v>
      </c>
      <c r="Z181">
        <v>14980.326552646689</v>
      </c>
      <c r="AA181">
        <v>885606945</v>
      </c>
      <c r="AB181">
        <v>697355928</v>
      </c>
      <c r="AC181">
        <v>0</v>
      </c>
      <c r="AD181">
        <v>7626222</v>
      </c>
      <c r="AE181" s="30">
        <v>0</v>
      </c>
      <c r="AF181" s="30">
        <v>0</v>
      </c>
      <c r="AG181" s="34">
        <v>129</v>
      </c>
      <c r="AJ181" t="s">
        <v>233</v>
      </c>
      <c r="AK181">
        <v>408.53367204191909</v>
      </c>
      <c r="AL181">
        <v>640.24978893588377</v>
      </c>
      <c r="AM181">
        <v>389.99999999999989</v>
      </c>
      <c r="AN181">
        <v>-19.000000000000085</v>
      </c>
      <c r="AO181">
        <v>-231.71611689396468</v>
      </c>
    </row>
    <row r="182" spans="2:41">
      <c r="B182" t="s">
        <v>237</v>
      </c>
      <c r="C182">
        <v>9158</v>
      </c>
      <c r="D182">
        <v>18025</v>
      </c>
      <c r="E182">
        <v>3053</v>
      </c>
      <c r="F182">
        <v>0</v>
      </c>
      <c r="G182">
        <v>0</v>
      </c>
      <c r="H182">
        <v>0</v>
      </c>
      <c r="I182">
        <v>0</v>
      </c>
      <c r="J182">
        <v>0</v>
      </c>
      <c r="K182">
        <v>1718.5355056571632</v>
      </c>
      <c r="L182">
        <v>0</v>
      </c>
      <c r="M182">
        <v>22796.535505657164</v>
      </c>
      <c r="N182">
        <v>208770672.16080832</v>
      </c>
      <c r="R182" t="s">
        <v>237</v>
      </c>
      <c r="S182">
        <v>9158</v>
      </c>
      <c r="T182">
        <v>17388</v>
      </c>
      <c r="U182">
        <v>958</v>
      </c>
      <c r="V182">
        <v>0</v>
      </c>
      <c r="W182">
        <v>0</v>
      </c>
      <c r="X182">
        <v>3055.3265526466889</v>
      </c>
      <c r="Y182">
        <v>0</v>
      </c>
      <c r="Z182">
        <v>21401.326552646689</v>
      </c>
      <c r="AA182">
        <v>195993349</v>
      </c>
      <c r="AB182">
        <v>159239304</v>
      </c>
      <c r="AC182">
        <v>0</v>
      </c>
      <c r="AD182">
        <v>8773364</v>
      </c>
      <c r="AE182" s="30">
        <v>0</v>
      </c>
      <c r="AF182" s="30">
        <v>0</v>
      </c>
      <c r="AG182" s="34">
        <v>958</v>
      </c>
      <c r="AJ182" t="s">
        <v>237</v>
      </c>
      <c r="AK182">
        <v>5690.9988262364168</v>
      </c>
      <c r="AL182">
        <v>3975.1479140303109</v>
      </c>
      <c r="AM182">
        <v>5555.134720290218</v>
      </c>
      <c r="AN182">
        <v>-135.86527970978202</v>
      </c>
      <c r="AO182">
        <v>1715.8509122061059</v>
      </c>
    </row>
    <row r="183" spans="2:41">
      <c r="B183" t="s">
        <v>238</v>
      </c>
      <c r="C183">
        <v>57122</v>
      </c>
      <c r="D183">
        <v>12261</v>
      </c>
      <c r="E183">
        <v>1944</v>
      </c>
      <c r="F183">
        <v>0</v>
      </c>
      <c r="G183">
        <v>0</v>
      </c>
      <c r="H183">
        <v>0</v>
      </c>
      <c r="I183">
        <v>199.92653867081174</v>
      </c>
      <c r="J183">
        <v>0</v>
      </c>
      <c r="K183">
        <v>1718.5355056571632</v>
      </c>
      <c r="L183">
        <v>0</v>
      </c>
      <c r="M183">
        <v>16123.462044327975</v>
      </c>
      <c r="N183">
        <v>921004398.89610255</v>
      </c>
      <c r="R183" t="s">
        <v>238</v>
      </c>
      <c r="S183">
        <v>57122</v>
      </c>
      <c r="T183">
        <v>11660</v>
      </c>
      <c r="U183">
        <v>1774</v>
      </c>
      <c r="V183">
        <v>0</v>
      </c>
      <c r="W183">
        <v>0</v>
      </c>
      <c r="X183">
        <v>3055.3265526466889</v>
      </c>
      <c r="Y183">
        <v>0</v>
      </c>
      <c r="Z183">
        <v>16489.326552646689</v>
      </c>
      <c r="AA183">
        <v>941903311</v>
      </c>
      <c r="AB183">
        <v>666042520</v>
      </c>
      <c r="AC183">
        <v>0</v>
      </c>
      <c r="AD183">
        <v>101334428</v>
      </c>
      <c r="AE183" s="30">
        <v>0</v>
      </c>
      <c r="AF183" s="30">
        <v>0</v>
      </c>
      <c r="AG183" s="34">
        <v>1774</v>
      </c>
      <c r="AJ183" t="s">
        <v>238</v>
      </c>
      <c r="AK183">
        <v>2506.4826393010062</v>
      </c>
      <c r="AL183">
        <v>2342.3749472092477</v>
      </c>
      <c r="AM183">
        <v>2370.134720290218</v>
      </c>
      <c r="AN183">
        <v>-135.86527970978202</v>
      </c>
      <c r="AO183">
        <v>164.10769209175851</v>
      </c>
    </row>
    <row r="184" spans="2:41">
      <c r="B184" t="s">
        <v>239</v>
      </c>
      <c r="C184">
        <v>25135</v>
      </c>
      <c r="D184">
        <v>13209</v>
      </c>
      <c r="E184">
        <v>1073</v>
      </c>
      <c r="F184">
        <v>0</v>
      </c>
      <c r="G184">
        <v>0</v>
      </c>
      <c r="H184">
        <v>0</v>
      </c>
      <c r="I184">
        <v>0</v>
      </c>
      <c r="J184">
        <v>0</v>
      </c>
      <c r="K184">
        <v>1718.5355056571632</v>
      </c>
      <c r="L184">
        <v>0</v>
      </c>
      <c r="M184">
        <v>16000.535505657163</v>
      </c>
      <c r="N184">
        <v>402173459.9346928</v>
      </c>
      <c r="R184" t="s">
        <v>239</v>
      </c>
      <c r="S184">
        <v>25135</v>
      </c>
      <c r="T184">
        <v>12603</v>
      </c>
      <c r="U184">
        <v>65</v>
      </c>
      <c r="V184">
        <v>0</v>
      </c>
      <c r="W184">
        <v>0</v>
      </c>
      <c r="X184">
        <v>3055.3265526466889</v>
      </c>
      <c r="Y184">
        <v>0</v>
      </c>
      <c r="Z184">
        <v>15723.326552646689</v>
      </c>
      <c r="AA184">
        <v>395205813</v>
      </c>
      <c r="AB184">
        <v>316776405</v>
      </c>
      <c r="AC184">
        <v>0</v>
      </c>
      <c r="AD184">
        <v>1633775</v>
      </c>
      <c r="AE184" s="30">
        <v>0</v>
      </c>
      <c r="AF184" s="30">
        <v>0</v>
      </c>
      <c r="AG184" s="34">
        <v>65</v>
      </c>
      <c r="AJ184" t="s">
        <v>239</v>
      </c>
      <c r="AK184">
        <v>578.58330177546213</v>
      </c>
      <c r="AL184">
        <v>927.08404341866935</v>
      </c>
      <c r="AM184">
        <v>676.99999999999989</v>
      </c>
      <c r="AN184">
        <v>97.999999999999915</v>
      </c>
      <c r="AO184">
        <v>-348.50074164320722</v>
      </c>
    </row>
    <row r="185" spans="2:41">
      <c r="B185" t="s">
        <v>250</v>
      </c>
      <c r="C185">
        <v>16116</v>
      </c>
      <c r="D185">
        <v>15449</v>
      </c>
      <c r="E185">
        <v>2939</v>
      </c>
      <c r="F185">
        <v>0</v>
      </c>
      <c r="G185">
        <v>0</v>
      </c>
      <c r="H185">
        <v>0</v>
      </c>
      <c r="I185">
        <v>0</v>
      </c>
      <c r="J185">
        <v>0</v>
      </c>
      <c r="K185">
        <v>1718.5355056571632</v>
      </c>
      <c r="L185">
        <v>0</v>
      </c>
      <c r="M185">
        <v>20106.535505657164</v>
      </c>
      <c r="N185">
        <v>324036926.20917088</v>
      </c>
      <c r="R185" t="s">
        <v>250</v>
      </c>
      <c r="S185">
        <v>16116</v>
      </c>
      <c r="T185">
        <v>14829</v>
      </c>
      <c r="U185">
        <v>1051</v>
      </c>
      <c r="V185">
        <v>0</v>
      </c>
      <c r="W185">
        <v>0</v>
      </c>
      <c r="X185">
        <v>3055.3265526466889</v>
      </c>
      <c r="Y185">
        <v>0</v>
      </c>
      <c r="Z185">
        <v>18935.326552646689</v>
      </c>
      <c r="AA185">
        <v>305161723</v>
      </c>
      <c r="AB185">
        <v>238984164</v>
      </c>
      <c r="AC185">
        <v>0</v>
      </c>
      <c r="AD185">
        <v>16937916</v>
      </c>
      <c r="AE185" s="30">
        <v>0</v>
      </c>
      <c r="AF185" s="30">
        <v>0</v>
      </c>
      <c r="AG185" s="34">
        <v>1051</v>
      </c>
      <c r="AJ185" t="s">
        <v>250</v>
      </c>
      <c r="AK185">
        <v>1855.2267018827661</v>
      </c>
      <c r="AL185">
        <v>1157.8112584604587</v>
      </c>
      <c r="AM185">
        <v>1719.134720290218</v>
      </c>
      <c r="AN185">
        <v>-135.86527970978202</v>
      </c>
      <c r="AO185">
        <v>697.41544342230736</v>
      </c>
    </row>
    <row r="186" spans="2:41">
      <c r="B186" t="s">
        <v>259</v>
      </c>
      <c r="C186">
        <v>12358</v>
      </c>
      <c r="D186">
        <v>14430</v>
      </c>
      <c r="E186">
        <v>2256</v>
      </c>
      <c r="F186">
        <v>0</v>
      </c>
      <c r="G186">
        <v>0</v>
      </c>
      <c r="H186">
        <v>0</v>
      </c>
      <c r="I186">
        <v>0</v>
      </c>
      <c r="J186">
        <v>0</v>
      </c>
      <c r="K186">
        <v>1718.5355056571632</v>
      </c>
      <c r="L186">
        <v>0</v>
      </c>
      <c r="M186">
        <v>18404.535505657164</v>
      </c>
      <c r="N186">
        <v>227443249.77891123</v>
      </c>
      <c r="R186" t="s">
        <v>259</v>
      </c>
      <c r="S186">
        <v>12358</v>
      </c>
      <c r="T186">
        <v>13816</v>
      </c>
      <c r="U186">
        <v>1414</v>
      </c>
      <c r="V186">
        <v>0</v>
      </c>
      <c r="W186">
        <v>0</v>
      </c>
      <c r="X186">
        <v>3055.3265526466889</v>
      </c>
      <c r="Y186">
        <v>0</v>
      </c>
      <c r="Z186">
        <v>18285.326552646689</v>
      </c>
      <c r="AA186">
        <v>225970066</v>
      </c>
      <c r="AB186">
        <v>170738128</v>
      </c>
      <c r="AC186">
        <v>0</v>
      </c>
      <c r="AD186">
        <v>17474212</v>
      </c>
      <c r="AE186" s="30">
        <v>0</v>
      </c>
      <c r="AF186" s="30">
        <v>0</v>
      </c>
      <c r="AG186" s="34">
        <v>1414</v>
      </c>
      <c r="AJ186" t="s">
        <v>259</v>
      </c>
      <c r="AK186">
        <v>-828.42837714204597</v>
      </c>
      <c r="AL186">
        <v>-539.17577690094004</v>
      </c>
      <c r="AM186">
        <v>-789.00000000000011</v>
      </c>
      <c r="AN186">
        <v>38.999999999999915</v>
      </c>
      <c r="AO186">
        <v>-289.25260024110594</v>
      </c>
    </row>
    <row r="187" spans="2:41">
      <c r="B187" t="s">
        <v>260</v>
      </c>
      <c r="C187">
        <v>40008</v>
      </c>
      <c r="D187">
        <v>14409</v>
      </c>
      <c r="E187">
        <v>2603</v>
      </c>
      <c r="F187">
        <v>0</v>
      </c>
      <c r="G187">
        <v>0</v>
      </c>
      <c r="H187">
        <v>0</v>
      </c>
      <c r="I187">
        <v>0</v>
      </c>
      <c r="J187">
        <v>0</v>
      </c>
      <c r="K187">
        <v>1718.5355056571632</v>
      </c>
      <c r="L187">
        <v>0</v>
      </c>
      <c r="M187">
        <v>18730.535505657164</v>
      </c>
      <c r="N187">
        <v>749371264.51033187</v>
      </c>
      <c r="R187" t="s">
        <v>260</v>
      </c>
      <c r="S187">
        <v>40008</v>
      </c>
      <c r="T187">
        <v>13795</v>
      </c>
      <c r="U187">
        <v>1986</v>
      </c>
      <c r="V187">
        <v>0</v>
      </c>
      <c r="W187">
        <v>0</v>
      </c>
      <c r="X187">
        <v>3055.3265526466889</v>
      </c>
      <c r="Y187">
        <v>0</v>
      </c>
      <c r="Z187">
        <v>18836.326552646689</v>
      </c>
      <c r="AA187">
        <v>753603753</v>
      </c>
      <c r="AB187">
        <v>551910360</v>
      </c>
      <c r="AC187">
        <v>0</v>
      </c>
      <c r="AD187">
        <v>79455888</v>
      </c>
      <c r="AE187" s="30">
        <v>0</v>
      </c>
      <c r="AF187" s="30">
        <v>0</v>
      </c>
      <c r="AG187" s="34">
        <v>1986</v>
      </c>
      <c r="AJ187" t="s">
        <v>260</v>
      </c>
      <c r="AK187">
        <v>1269.8167741094912</v>
      </c>
      <c r="AL187">
        <v>1727.5242798777435</v>
      </c>
      <c r="AM187">
        <v>1478</v>
      </c>
      <c r="AN187">
        <v>207.99999999999991</v>
      </c>
      <c r="AO187">
        <v>-457.7075057682523</v>
      </c>
    </row>
    <row r="188" spans="2:41">
      <c r="B188" t="s">
        <v>269</v>
      </c>
      <c r="C188">
        <v>12046</v>
      </c>
      <c r="D188">
        <v>17899</v>
      </c>
      <c r="E188">
        <v>6381</v>
      </c>
      <c r="F188">
        <v>0</v>
      </c>
      <c r="G188">
        <v>0</v>
      </c>
      <c r="H188">
        <v>0</v>
      </c>
      <c r="I188">
        <v>0</v>
      </c>
      <c r="J188">
        <v>0</v>
      </c>
      <c r="K188">
        <v>1718.5355056571632</v>
      </c>
      <c r="L188">
        <v>0</v>
      </c>
      <c r="M188">
        <v>25998.535505657164</v>
      </c>
      <c r="N188">
        <v>313178358.70114619</v>
      </c>
      <c r="R188" t="s">
        <v>269</v>
      </c>
      <c r="S188">
        <v>12046</v>
      </c>
      <c r="T188">
        <v>17263</v>
      </c>
      <c r="U188">
        <v>3712</v>
      </c>
      <c r="V188">
        <v>0</v>
      </c>
      <c r="W188">
        <v>0</v>
      </c>
      <c r="X188">
        <v>3055.3265526466889</v>
      </c>
      <c r="Y188">
        <v>0</v>
      </c>
      <c r="Z188">
        <v>24030.326552646689</v>
      </c>
      <c r="AA188">
        <v>289469314</v>
      </c>
      <c r="AB188">
        <v>207950098</v>
      </c>
      <c r="AC188">
        <v>0</v>
      </c>
      <c r="AD188">
        <v>44714752</v>
      </c>
      <c r="AE188" s="30">
        <v>0</v>
      </c>
      <c r="AF188" s="30">
        <v>0</v>
      </c>
      <c r="AG188" s="34">
        <v>3712</v>
      </c>
      <c r="AJ188" t="s">
        <v>269</v>
      </c>
      <c r="AK188">
        <v>3745.6125252602451</v>
      </c>
      <c r="AL188">
        <v>3281.8899729539316</v>
      </c>
      <c r="AM188">
        <v>3610.134720290218</v>
      </c>
      <c r="AN188">
        <v>-135.86527970978202</v>
      </c>
      <c r="AO188">
        <v>463.72255230631345</v>
      </c>
    </row>
    <row r="189" spans="2:41">
      <c r="B189" t="s">
        <v>281</v>
      </c>
      <c r="C189">
        <v>12811</v>
      </c>
      <c r="D189">
        <v>3872</v>
      </c>
      <c r="E189">
        <v>-945</v>
      </c>
      <c r="F189">
        <v>0</v>
      </c>
      <c r="G189">
        <v>0</v>
      </c>
      <c r="H189">
        <v>0</v>
      </c>
      <c r="I189">
        <v>0</v>
      </c>
      <c r="J189">
        <v>176.30126129343307</v>
      </c>
      <c r="K189">
        <v>1718.5355056571632</v>
      </c>
      <c r="L189">
        <v>0</v>
      </c>
      <c r="M189">
        <v>4821.836766950596</v>
      </c>
      <c r="N189">
        <v>61772550.821404085</v>
      </c>
      <c r="R189" t="s">
        <v>281</v>
      </c>
      <c r="S189">
        <v>12811</v>
      </c>
      <c r="T189">
        <v>3323</v>
      </c>
      <c r="U189">
        <v>-1406</v>
      </c>
      <c r="V189">
        <v>0</v>
      </c>
      <c r="W189">
        <v>0</v>
      </c>
      <c r="X189">
        <v>3055.3265526466889</v>
      </c>
      <c r="Y189">
        <v>0</v>
      </c>
      <c r="Z189">
        <v>4972.3265526466894</v>
      </c>
      <c r="AA189">
        <v>63700475</v>
      </c>
      <c r="AB189">
        <v>42570953</v>
      </c>
      <c r="AC189">
        <v>0</v>
      </c>
      <c r="AD189">
        <v>0</v>
      </c>
      <c r="AE189" s="30">
        <v>0</v>
      </c>
      <c r="AF189" s="30">
        <v>0</v>
      </c>
      <c r="AG189" s="34">
        <v>-1406</v>
      </c>
      <c r="AJ189" t="s">
        <v>281</v>
      </c>
      <c r="AK189">
        <v>-263.13850877696768</v>
      </c>
      <c r="AL189">
        <v>489.74809405076212</v>
      </c>
      <c r="AM189">
        <v>239.99999999999989</v>
      </c>
      <c r="AN189">
        <v>502.99999999999989</v>
      </c>
      <c r="AO189">
        <v>-752.8866028277298</v>
      </c>
    </row>
    <row r="190" spans="2:41">
      <c r="B190" t="s">
        <v>10</v>
      </c>
      <c r="C190">
        <v>25703</v>
      </c>
      <c r="D190">
        <v>16278</v>
      </c>
      <c r="E190">
        <v>2813</v>
      </c>
      <c r="F190">
        <v>0</v>
      </c>
      <c r="G190">
        <v>0</v>
      </c>
      <c r="H190">
        <v>0</v>
      </c>
      <c r="I190">
        <v>0</v>
      </c>
      <c r="J190">
        <v>0</v>
      </c>
      <c r="K190">
        <v>1718.5355056571632</v>
      </c>
      <c r="L190">
        <v>0</v>
      </c>
      <c r="M190">
        <v>20809.535505657164</v>
      </c>
      <c r="N190">
        <v>534867491.10190612</v>
      </c>
      <c r="R190" t="s">
        <v>10</v>
      </c>
      <c r="S190">
        <v>25703</v>
      </c>
      <c r="T190">
        <v>15640</v>
      </c>
      <c r="U190">
        <v>1260</v>
      </c>
      <c r="V190">
        <v>0</v>
      </c>
      <c r="W190">
        <v>0</v>
      </c>
      <c r="X190">
        <v>3055.3265526466889</v>
      </c>
      <c r="Y190">
        <v>0</v>
      </c>
      <c r="Z190">
        <v>19955.326552646689</v>
      </c>
      <c r="AA190">
        <v>512911758</v>
      </c>
      <c r="AB190">
        <v>401994920</v>
      </c>
      <c r="AC190">
        <v>0</v>
      </c>
      <c r="AD190">
        <v>32385780</v>
      </c>
      <c r="AE190" s="30">
        <v>0</v>
      </c>
      <c r="AF190" s="30">
        <v>0</v>
      </c>
      <c r="AG190" s="34">
        <v>1260</v>
      </c>
      <c r="AJ190" t="s">
        <v>10</v>
      </c>
      <c r="AK190">
        <v>674.81887629998982</v>
      </c>
      <c r="AL190">
        <v>-114.32525822583102</v>
      </c>
      <c r="AM190">
        <v>539.13472029021796</v>
      </c>
      <c r="AN190">
        <v>-135.86527970978202</v>
      </c>
      <c r="AO190">
        <v>789.14413452582085</v>
      </c>
    </row>
    <row r="191" spans="2:41">
      <c r="B191" t="s">
        <v>32</v>
      </c>
      <c r="C191">
        <v>8530</v>
      </c>
      <c r="D191">
        <v>22832</v>
      </c>
      <c r="E191">
        <v>5611</v>
      </c>
      <c r="F191">
        <v>0</v>
      </c>
      <c r="G191">
        <v>0</v>
      </c>
      <c r="H191">
        <v>0</v>
      </c>
      <c r="I191">
        <v>0</v>
      </c>
      <c r="J191">
        <v>0</v>
      </c>
      <c r="K191">
        <v>1718.5355056571632</v>
      </c>
      <c r="L191">
        <v>0</v>
      </c>
      <c r="M191">
        <v>30161.535505657164</v>
      </c>
      <c r="N191">
        <v>257277897.86325562</v>
      </c>
      <c r="R191" t="s">
        <v>32</v>
      </c>
      <c r="S191">
        <v>8530</v>
      </c>
      <c r="T191">
        <v>22155</v>
      </c>
      <c r="U191">
        <v>2273</v>
      </c>
      <c r="V191">
        <v>294</v>
      </c>
      <c r="W191">
        <v>0</v>
      </c>
      <c r="X191">
        <v>3055.3265526466889</v>
      </c>
      <c r="Y191">
        <v>0</v>
      </c>
      <c r="Z191">
        <v>27777.326552646689</v>
      </c>
      <c r="AA191">
        <v>236940595</v>
      </c>
      <c r="AB191">
        <v>188982150</v>
      </c>
      <c r="AC191">
        <v>0</v>
      </c>
      <c r="AD191">
        <v>19388690</v>
      </c>
      <c r="AE191" s="30">
        <v>294</v>
      </c>
      <c r="AF191" s="30">
        <v>0</v>
      </c>
      <c r="AG191" s="34">
        <v>2273</v>
      </c>
      <c r="AJ191" t="s">
        <v>32</v>
      </c>
      <c r="AK191">
        <v>1556.1198593533172</v>
      </c>
      <c r="AL191">
        <v>712.69487918667164</v>
      </c>
      <c r="AM191">
        <v>1420.134720290218</v>
      </c>
      <c r="AN191">
        <v>-135.86527970978202</v>
      </c>
      <c r="AO191">
        <v>843.42498016664558</v>
      </c>
    </row>
    <row r="192" spans="2:41">
      <c r="B192" t="s">
        <v>44</v>
      </c>
      <c r="C192">
        <v>10058</v>
      </c>
      <c r="D192">
        <v>20891</v>
      </c>
      <c r="E192">
        <v>10136</v>
      </c>
      <c r="F192">
        <v>0</v>
      </c>
      <c r="G192">
        <v>0</v>
      </c>
      <c r="H192">
        <v>0</v>
      </c>
      <c r="I192">
        <v>0</v>
      </c>
      <c r="J192">
        <v>0</v>
      </c>
      <c r="K192">
        <v>1718.5355056571632</v>
      </c>
      <c r="L192">
        <v>0</v>
      </c>
      <c r="M192">
        <v>32745.535505657164</v>
      </c>
      <c r="N192">
        <v>329354596.11589974</v>
      </c>
      <c r="R192" t="s">
        <v>44</v>
      </c>
      <c r="S192">
        <v>10058</v>
      </c>
      <c r="T192">
        <v>20226</v>
      </c>
      <c r="U192">
        <v>7603</v>
      </c>
      <c r="V192">
        <v>0</v>
      </c>
      <c r="W192">
        <v>0</v>
      </c>
      <c r="X192">
        <v>3055.3265526466889</v>
      </c>
      <c r="Y192">
        <v>0</v>
      </c>
      <c r="Z192">
        <v>30884.326552646689</v>
      </c>
      <c r="AA192">
        <v>310634556</v>
      </c>
      <c r="AB192">
        <v>203433108</v>
      </c>
      <c r="AC192">
        <v>0</v>
      </c>
      <c r="AD192">
        <v>76470974</v>
      </c>
      <c r="AE192" s="30">
        <v>0</v>
      </c>
      <c r="AF192" s="30">
        <v>0</v>
      </c>
      <c r="AG192" s="34">
        <v>7603</v>
      </c>
      <c r="AJ192" t="s">
        <v>44</v>
      </c>
      <c r="AK192">
        <v>151.82131603444395</v>
      </c>
      <c r="AL192">
        <v>479.02685626194943</v>
      </c>
      <c r="AM192">
        <v>228.99999999999991</v>
      </c>
      <c r="AN192">
        <v>76.999999999999915</v>
      </c>
      <c r="AO192">
        <v>-327.20554022750548</v>
      </c>
    </row>
    <row r="193" spans="2:41">
      <c r="B193" t="s">
        <v>47</v>
      </c>
      <c r="C193">
        <v>11545</v>
      </c>
      <c r="D193">
        <v>16893</v>
      </c>
      <c r="E193">
        <v>1720</v>
      </c>
      <c r="F193">
        <v>0</v>
      </c>
      <c r="G193">
        <v>0</v>
      </c>
      <c r="H193">
        <v>0</v>
      </c>
      <c r="I193">
        <v>0</v>
      </c>
      <c r="J193">
        <v>0</v>
      </c>
      <c r="K193">
        <v>1718.5355056571632</v>
      </c>
      <c r="L193">
        <v>0</v>
      </c>
      <c r="M193">
        <v>20331.535505657164</v>
      </c>
      <c r="N193">
        <v>234727577.41281196</v>
      </c>
      <c r="R193" t="s">
        <v>47</v>
      </c>
      <c r="S193">
        <v>11545</v>
      </c>
      <c r="T193">
        <v>16251</v>
      </c>
      <c r="U193">
        <v>901</v>
      </c>
      <c r="V193">
        <v>0</v>
      </c>
      <c r="W193">
        <v>0</v>
      </c>
      <c r="X193">
        <v>3055.3265526466889</v>
      </c>
      <c r="Y193">
        <v>0</v>
      </c>
      <c r="Z193">
        <v>20207.326552646689</v>
      </c>
      <c r="AA193">
        <v>233293585</v>
      </c>
      <c r="AB193">
        <v>187617795</v>
      </c>
      <c r="AC193">
        <v>0</v>
      </c>
      <c r="AD193">
        <v>10402045</v>
      </c>
      <c r="AE193" s="30">
        <v>0</v>
      </c>
      <c r="AF193" s="30">
        <v>0</v>
      </c>
      <c r="AG193" s="34">
        <v>901</v>
      </c>
      <c r="AJ193" t="s">
        <v>47</v>
      </c>
      <c r="AK193">
        <v>-59.39010702271662</v>
      </c>
      <c r="AL193">
        <v>296.39854244999879</v>
      </c>
      <c r="AM193">
        <v>45.999999999999915</v>
      </c>
      <c r="AN193">
        <v>104.99999999999991</v>
      </c>
      <c r="AO193">
        <v>-355.78864947271541</v>
      </c>
    </row>
    <row r="194" spans="2:41">
      <c r="B194" t="s">
        <v>54</v>
      </c>
      <c r="C194">
        <v>9040</v>
      </c>
      <c r="D194">
        <v>16352</v>
      </c>
      <c r="E194">
        <v>2631</v>
      </c>
      <c r="F194">
        <v>0</v>
      </c>
      <c r="G194">
        <v>0</v>
      </c>
      <c r="H194">
        <v>0</v>
      </c>
      <c r="I194">
        <v>0</v>
      </c>
      <c r="J194">
        <v>0</v>
      </c>
      <c r="K194">
        <v>1718.5355056571632</v>
      </c>
      <c r="L194">
        <v>0</v>
      </c>
      <c r="M194">
        <v>20701.535505657164</v>
      </c>
      <c r="N194">
        <v>187141880.97114077</v>
      </c>
      <c r="R194" t="s">
        <v>54</v>
      </c>
      <c r="S194">
        <v>9040</v>
      </c>
      <c r="T194">
        <v>15714</v>
      </c>
      <c r="U194">
        <v>734</v>
      </c>
      <c r="V194">
        <v>0</v>
      </c>
      <c r="W194">
        <v>0</v>
      </c>
      <c r="X194">
        <v>3055.3265526466889</v>
      </c>
      <c r="Y194">
        <v>0</v>
      </c>
      <c r="Z194">
        <v>19503.326552646689</v>
      </c>
      <c r="AA194">
        <v>176310072</v>
      </c>
      <c r="AB194">
        <v>142054560</v>
      </c>
      <c r="AC194">
        <v>0</v>
      </c>
      <c r="AD194">
        <v>6635360</v>
      </c>
      <c r="AE194" s="30">
        <v>0</v>
      </c>
      <c r="AF194" s="30">
        <v>0</v>
      </c>
      <c r="AG194" s="34">
        <v>734</v>
      </c>
      <c r="AJ194" t="s">
        <v>54</v>
      </c>
      <c r="AK194">
        <v>1721.5660839794155</v>
      </c>
      <c r="AL194">
        <v>402.11063692128118</v>
      </c>
      <c r="AM194">
        <v>1586.134720290218</v>
      </c>
      <c r="AN194">
        <v>-135.86527970978202</v>
      </c>
      <c r="AO194">
        <v>1319.4554470581343</v>
      </c>
    </row>
    <row r="195" spans="2:41">
      <c r="B195" t="s">
        <v>62</v>
      </c>
      <c r="C195">
        <v>11548</v>
      </c>
      <c r="D195">
        <v>18169</v>
      </c>
      <c r="E195">
        <v>4710</v>
      </c>
      <c r="F195">
        <v>0</v>
      </c>
      <c r="G195">
        <v>0</v>
      </c>
      <c r="H195">
        <v>0</v>
      </c>
      <c r="I195">
        <v>0</v>
      </c>
      <c r="J195">
        <v>0</v>
      </c>
      <c r="K195">
        <v>1718.5355056571632</v>
      </c>
      <c r="L195">
        <v>0</v>
      </c>
      <c r="M195">
        <v>24597.535505657164</v>
      </c>
      <c r="N195">
        <v>284052340.01932895</v>
      </c>
      <c r="R195" t="s">
        <v>62</v>
      </c>
      <c r="S195">
        <v>11548</v>
      </c>
      <c r="T195">
        <v>17519</v>
      </c>
      <c r="U195">
        <v>3144</v>
      </c>
      <c r="V195">
        <v>263</v>
      </c>
      <c r="W195">
        <v>0</v>
      </c>
      <c r="X195">
        <v>3055.3265526466889</v>
      </c>
      <c r="Y195">
        <v>0</v>
      </c>
      <c r="Z195">
        <v>23981.326552646689</v>
      </c>
      <c r="AA195">
        <v>276936359</v>
      </c>
      <c r="AB195">
        <v>202309412</v>
      </c>
      <c r="AC195">
        <v>0</v>
      </c>
      <c r="AD195">
        <v>36306912</v>
      </c>
      <c r="AE195" s="30">
        <v>0</v>
      </c>
      <c r="AF195" s="30">
        <v>262.93819999999999</v>
      </c>
      <c r="AG195" s="34">
        <v>3144</v>
      </c>
      <c r="AJ195" t="s">
        <v>62</v>
      </c>
      <c r="AK195">
        <v>871.76343174433714</v>
      </c>
      <c r="AL195">
        <v>1004.1149083564551</v>
      </c>
      <c r="AM195">
        <v>753.99999999999989</v>
      </c>
      <c r="AN195">
        <v>-118.00000000000009</v>
      </c>
      <c r="AO195">
        <v>-132.35147661211795</v>
      </c>
    </row>
    <row r="196" spans="2:41">
      <c r="B196" t="s">
        <v>66</v>
      </c>
      <c r="C196">
        <v>16940</v>
      </c>
      <c r="D196">
        <v>6693</v>
      </c>
      <c r="E196">
        <v>38</v>
      </c>
      <c r="F196">
        <v>0</v>
      </c>
      <c r="G196">
        <v>0</v>
      </c>
      <c r="H196">
        <v>0</v>
      </c>
      <c r="I196">
        <v>1482.9265386708116</v>
      </c>
      <c r="J196">
        <v>215.30126129343307</v>
      </c>
      <c r="K196">
        <v>1718.5355056571632</v>
      </c>
      <c r="L196">
        <v>0</v>
      </c>
      <c r="M196">
        <v>10147.763305621407</v>
      </c>
      <c r="N196">
        <v>171903110.39722663</v>
      </c>
      <c r="R196" t="s">
        <v>66</v>
      </c>
      <c r="S196">
        <v>16940</v>
      </c>
      <c r="T196">
        <v>6112</v>
      </c>
      <c r="U196">
        <v>1131</v>
      </c>
      <c r="V196">
        <v>0</v>
      </c>
      <c r="W196">
        <v>0</v>
      </c>
      <c r="X196">
        <v>3055.3265526466889</v>
      </c>
      <c r="Y196">
        <v>0</v>
      </c>
      <c r="Z196">
        <v>10298.326552646689</v>
      </c>
      <c r="AA196">
        <v>174453652</v>
      </c>
      <c r="AB196">
        <v>103537280</v>
      </c>
      <c r="AC196">
        <v>0</v>
      </c>
      <c r="AD196">
        <v>19159140</v>
      </c>
      <c r="AE196" s="30">
        <v>0</v>
      </c>
      <c r="AF196" s="30">
        <v>0</v>
      </c>
      <c r="AG196" s="34">
        <v>1131</v>
      </c>
      <c r="AJ196" t="s">
        <v>66</v>
      </c>
      <c r="AK196">
        <v>-155.29069048531619</v>
      </c>
      <c r="AL196">
        <v>337.07118964513757</v>
      </c>
      <c r="AM196">
        <v>86.999999999999915</v>
      </c>
      <c r="AN196">
        <v>241.99999999999991</v>
      </c>
      <c r="AO196">
        <v>-492.36188013045376</v>
      </c>
    </row>
    <row r="197" spans="2:41">
      <c r="B197" t="s">
        <v>98</v>
      </c>
      <c r="C197">
        <v>97144</v>
      </c>
      <c r="D197">
        <v>11422</v>
      </c>
      <c r="E197">
        <v>-4218</v>
      </c>
      <c r="F197">
        <v>0</v>
      </c>
      <c r="G197">
        <v>0</v>
      </c>
      <c r="H197">
        <v>0</v>
      </c>
      <c r="I197">
        <v>492.92653867081174</v>
      </c>
      <c r="J197">
        <v>0</v>
      </c>
      <c r="K197">
        <v>1718.5355056571632</v>
      </c>
      <c r="L197">
        <v>0</v>
      </c>
      <c r="M197">
        <v>9415.4620443279746</v>
      </c>
      <c r="N197">
        <v>914655644.83419681</v>
      </c>
      <c r="R197" t="s">
        <v>98</v>
      </c>
      <c r="S197">
        <v>97144</v>
      </c>
      <c r="T197">
        <v>10813</v>
      </c>
      <c r="U197">
        <v>-4087</v>
      </c>
      <c r="V197">
        <v>0</v>
      </c>
      <c r="W197">
        <v>0</v>
      </c>
      <c r="X197">
        <v>3055.3265526466889</v>
      </c>
      <c r="Y197">
        <v>0</v>
      </c>
      <c r="Z197">
        <v>9781.3265526466894</v>
      </c>
      <c r="AA197">
        <v>950197187</v>
      </c>
      <c r="AB197">
        <v>1050418072</v>
      </c>
      <c r="AC197">
        <v>0</v>
      </c>
      <c r="AD197">
        <v>0</v>
      </c>
      <c r="AE197" s="30">
        <v>0</v>
      </c>
      <c r="AF197" s="30">
        <v>0</v>
      </c>
      <c r="AG197" s="34">
        <v>-4087</v>
      </c>
      <c r="AJ197" t="s">
        <v>98</v>
      </c>
      <c r="AK197">
        <v>-297.79473883368337</v>
      </c>
      <c r="AL197">
        <v>-629.29233887337068</v>
      </c>
      <c r="AM197">
        <v>-433.86527970978204</v>
      </c>
      <c r="AN197">
        <v>-135.86527970978202</v>
      </c>
      <c r="AO197">
        <v>331.49760003968731</v>
      </c>
    </row>
    <row r="198" spans="2:41">
      <c r="B198" t="s">
        <v>100</v>
      </c>
      <c r="C198">
        <v>12093</v>
      </c>
      <c r="D198">
        <v>15356</v>
      </c>
      <c r="E198">
        <v>2607</v>
      </c>
      <c r="F198">
        <v>0</v>
      </c>
      <c r="G198">
        <v>0</v>
      </c>
      <c r="H198">
        <v>0</v>
      </c>
      <c r="I198">
        <v>0</v>
      </c>
      <c r="J198">
        <v>0</v>
      </c>
      <c r="K198">
        <v>1718.5355056571632</v>
      </c>
      <c r="L198">
        <v>0</v>
      </c>
      <c r="M198">
        <v>19681.535505657164</v>
      </c>
      <c r="N198">
        <v>238008808.86991209</v>
      </c>
      <c r="R198" t="s">
        <v>100</v>
      </c>
      <c r="S198">
        <v>12093</v>
      </c>
      <c r="T198">
        <v>14724</v>
      </c>
      <c r="U198">
        <v>1877</v>
      </c>
      <c r="V198">
        <v>0</v>
      </c>
      <c r="W198">
        <v>0</v>
      </c>
      <c r="X198">
        <v>3055.3265526466889</v>
      </c>
      <c r="Y198">
        <v>0</v>
      </c>
      <c r="Z198">
        <v>19656.326552646689</v>
      </c>
      <c r="AA198">
        <v>237703957</v>
      </c>
      <c r="AB198">
        <v>178057332</v>
      </c>
      <c r="AC198">
        <v>0</v>
      </c>
      <c r="AD198">
        <v>22698561</v>
      </c>
      <c r="AE198" s="30">
        <v>0</v>
      </c>
      <c r="AF198" s="30">
        <v>0</v>
      </c>
      <c r="AG198" s="34">
        <v>1877</v>
      </c>
      <c r="AJ198" t="s">
        <v>100</v>
      </c>
      <c r="AK198">
        <v>766.49371609870468</v>
      </c>
      <c r="AL198">
        <v>185.91335637513293</v>
      </c>
      <c r="AM198">
        <v>630.13472029021796</v>
      </c>
      <c r="AN198">
        <v>-135.86527970978202</v>
      </c>
      <c r="AO198">
        <v>580.58035972357175</v>
      </c>
    </row>
    <row r="199" spans="2:41">
      <c r="B199" t="s">
        <v>107</v>
      </c>
      <c r="C199">
        <v>23859</v>
      </c>
      <c r="D199">
        <v>17149</v>
      </c>
      <c r="E199">
        <v>1701</v>
      </c>
      <c r="F199">
        <v>0</v>
      </c>
      <c r="G199">
        <v>0</v>
      </c>
      <c r="H199">
        <v>0</v>
      </c>
      <c r="I199">
        <v>0</v>
      </c>
      <c r="J199">
        <v>0</v>
      </c>
      <c r="K199">
        <v>1718.5355056571632</v>
      </c>
      <c r="L199">
        <v>0</v>
      </c>
      <c r="M199">
        <v>20568.535505657164</v>
      </c>
      <c r="N199">
        <v>490744688.62947428</v>
      </c>
      <c r="R199" t="s">
        <v>107</v>
      </c>
      <c r="S199">
        <v>23859</v>
      </c>
      <c r="T199">
        <v>16505</v>
      </c>
      <c r="U199">
        <v>569</v>
      </c>
      <c r="V199">
        <v>0</v>
      </c>
      <c r="W199">
        <v>0</v>
      </c>
      <c r="X199">
        <v>3055.3265526466889</v>
      </c>
      <c r="Y199">
        <v>0</v>
      </c>
      <c r="Z199">
        <v>20129.326552646689</v>
      </c>
      <c r="AA199">
        <v>480265602</v>
      </c>
      <c r="AB199">
        <v>393792795</v>
      </c>
      <c r="AC199">
        <v>0</v>
      </c>
      <c r="AD199">
        <v>13575771</v>
      </c>
      <c r="AE199" s="30">
        <v>0</v>
      </c>
      <c r="AF199" s="30">
        <v>0</v>
      </c>
      <c r="AG199" s="34">
        <v>569</v>
      </c>
      <c r="AJ199" t="s">
        <v>107</v>
      </c>
      <c r="AK199">
        <v>442.69369134421868</v>
      </c>
      <c r="AL199">
        <v>23.681170068754909</v>
      </c>
      <c r="AM199">
        <v>307.13472029021796</v>
      </c>
      <c r="AN199">
        <v>-135.86527970978202</v>
      </c>
      <c r="AO199">
        <v>419.01252127546377</v>
      </c>
    </row>
    <row r="200" spans="2:41">
      <c r="B200" t="s">
        <v>148</v>
      </c>
      <c r="C200">
        <v>3717</v>
      </c>
      <c r="D200">
        <v>21392</v>
      </c>
      <c r="E200">
        <v>9582</v>
      </c>
      <c r="F200">
        <v>0</v>
      </c>
      <c r="G200">
        <v>0</v>
      </c>
      <c r="H200">
        <v>0</v>
      </c>
      <c r="I200">
        <v>0</v>
      </c>
      <c r="J200">
        <v>0</v>
      </c>
      <c r="K200">
        <v>1718.5355056571632</v>
      </c>
      <c r="L200">
        <v>0</v>
      </c>
      <c r="M200">
        <v>32692.535505657164</v>
      </c>
      <c r="N200">
        <v>121518154.47452769</v>
      </c>
      <c r="R200" t="s">
        <v>148</v>
      </c>
      <c r="S200">
        <v>3717</v>
      </c>
      <c r="T200">
        <v>20724</v>
      </c>
      <c r="U200">
        <v>5838</v>
      </c>
      <c r="V200">
        <v>316</v>
      </c>
      <c r="W200">
        <v>0</v>
      </c>
      <c r="X200">
        <v>3055.3265526466889</v>
      </c>
      <c r="Y200">
        <v>0</v>
      </c>
      <c r="Z200">
        <v>29933.326552646689</v>
      </c>
      <c r="AA200">
        <v>111262175</v>
      </c>
      <c r="AB200">
        <v>77031108</v>
      </c>
      <c r="AC200">
        <v>0</v>
      </c>
      <c r="AD200">
        <v>21699846</v>
      </c>
      <c r="AE200" s="30">
        <v>0</v>
      </c>
      <c r="AF200" s="30">
        <v>315.62179999999995</v>
      </c>
      <c r="AG200" s="34">
        <v>5838</v>
      </c>
      <c r="AJ200" t="s">
        <v>148</v>
      </c>
      <c r="AK200">
        <v>3298.6231702299829</v>
      </c>
      <c r="AL200">
        <v>2932.3086940893718</v>
      </c>
      <c r="AM200">
        <v>3163.134720290218</v>
      </c>
      <c r="AN200">
        <v>-135.86527970978202</v>
      </c>
      <c r="AO200">
        <v>366.31447614061108</v>
      </c>
    </row>
    <row r="201" spans="2:41">
      <c r="B201" t="s">
        <v>201</v>
      </c>
      <c r="C201">
        <v>3785</v>
      </c>
      <c r="D201">
        <v>14542</v>
      </c>
      <c r="E201">
        <v>3431</v>
      </c>
      <c r="F201">
        <v>0</v>
      </c>
      <c r="G201">
        <v>0</v>
      </c>
      <c r="H201">
        <v>0</v>
      </c>
      <c r="I201">
        <v>0</v>
      </c>
      <c r="J201">
        <v>0</v>
      </c>
      <c r="K201">
        <v>1718.5355056571632</v>
      </c>
      <c r="L201">
        <v>0</v>
      </c>
      <c r="M201">
        <v>19691.535505657164</v>
      </c>
      <c r="N201">
        <v>74532461.888912365</v>
      </c>
      <c r="R201" t="s">
        <v>201</v>
      </c>
      <c r="S201">
        <v>3785</v>
      </c>
      <c r="T201">
        <v>13915</v>
      </c>
      <c r="U201">
        <v>482</v>
      </c>
      <c r="V201">
        <v>0</v>
      </c>
      <c r="W201">
        <v>0</v>
      </c>
      <c r="X201">
        <v>3055.3265526466889</v>
      </c>
      <c r="Y201">
        <v>0</v>
      </c>
      <c r="Z201">
        <v>17452.326552646689</v>
      </c>
      <c r="AA201">
        <v>66057056</v>
      </c>
      <c r="AB201">
        <v>52668275</v>
      </c>
      <c r="AC201">
        <v>0</v>
      </c>
      <c r="AD201">
        <v>1824370</v>
      </c>
      <c r="AE201" s="30">
        <v>0</v>
      </c>
      <c r="AF201" s="30">
        <v>0</v>
      </c>
      <c r="AG201" s="34">
        <v>482</v>
      </c>
      <c r="AJ201" t="s">
        <v>201</v>
      </c>
      <c r="AK201">
        <v>-2459.2741132327001</v>
      </c>
      <c r="AL201">
        <v>-1566.3576473702778</v>
      </c>
      <c r="AM201">
        <v>-1816.0000000000002</v>
      </c>
      <c r="AN201">
        <v>642.99999999999977</v>
      </c>
      <c r="AO201">
        <v>-892.91646586242223</v>
      </c>
    </row>
    <row r="202" spans="2:41">
      <c r="B202" t="s">
        <v>208</v>
      </c>
      <c r="C202">
        <v>13411</v>
      </c>
      <c r="D202">
        <v>15994</v>
      </c>
      <c r="E202">
        <v>2062</v>
      </c>
      <c r="F202">
        <v>0</v>
      </c>
      <c r="G202">
        <v>0</v>
      </c>
      <c r="H202">
        <v>0</v>
      </c>
      <c r="I202">
        <v>0</v>
      </c>
      <c r="J202">
        <v>0</v>
      </c>
      <c r="K202">
        <v>1718.5355056571632</v>
      </c>
      <c r="L202">
        <v>0</v>
      </c>
      <c r="M202">
        <v>19774.535505657164</v>
      </c>
      <c r="N202">
        <v>265196295.66636822</v>
      </c>
      <c r="R202" t="s">
        <v>208</v>
      </c>
      <c r="S202">
        <v>13411</v>
      </c>
      <c r="T202">
        <v>15358</v>
      </c>
      <c r="U202">
        <v>731</v>
      </c>
      <c r="V202">
        <v>0</v>
      </c>
      <c r="W202">
        <v>0</v>
      </c>
      <c r="X202">
        <v>3055.3265526466889</v>
      </c>
      <c r="Y202">
        <v>0</v>
      </c>
      <c r="Z202">
        <v>19144.326552646689</v>
      </c>
      <c r="AA202">
        <v>256744563</v>
      </c>
      <c r="AB202">
        <v>205966138</v>
      </c>
      <c r="AC202">
        <v>0</v>
      </c>
      <c r="AD202">
        <v>9803441</v>
      </c>
      <c r="AE202" s="30">
        <v>0</v>
      </c>
      <c r="AF202" s="30">
        <v>0</v>
      </c>
      <c r="AG202" s="34">
        <v>731</v>
      </c>
      <c r="AJ202" t="s">
        <v>208</v>
      </c>
      <c r="AK202">
        <v>3014.7431956991968</v>
      </c>
      <c r="AL202">
        <v>1599.2156919960516</v>
      </c>
      <c r="AM202">
        <v>2879.134720290218</v>
      </c>
      <c r="AN202">
        <v>-135.86527970978202</v>
      </c>
      <c r="AO202">
        <v>1415.5275037031452</v>
      </c>
    </row>
    <row r="203" spans="2:41">
      <c r="B203" t="s">
        <v>213</v>
      </c>
      <c r="C203">
        <v>15030</v>
      </c>
      <c r="D203">
        <v>18677</v>
      </c>
      <c r="E203">
        <v>6065</v>
      </c>
      <c r="F203">
        <v>0</v>
      </c>
      <c r="G203">
        <v>0</v>
      </c>
      <c r="H203">
        <v>0</v>
      </c>
      <c r="I203">
        <v>0</v>
      </c>
      <c r="J203">
        <v>0</v>
      </c>
      <c r="K203">
        <v>1718.5355056571632</v>
      </c>
      <c r="L203">
        <v>0</v>
      </c>
      <c r="M203">
        <v>26460.535505657164</v>
      </c>
      <c r="N203">
        <v>397701848.65002716</v>
      </c>
      <c r="R203" t="s">
        <v>213</v>
      </c>
      <c r="S203">
        <v>15030</v>
      </c>
      <c r="T203">
        <v>18025</v>
      </c>
      <c r="U203">
        <v>3382</v>
      </c>
      <c r="V203">
        <v>0</v>
      </c>
      <c r="W203">
        <v>0</v>
      </c>
      <c r="X203">
        <v>3055.3265526466889</v>
      </c>
      <c r="Y203">
        <v>0</v>
      </c>
      <c r="Z203">
        <v>24462.326552646689</v>
      </c>
      <c r="AA203">
        <v>367668768</v>
      </c>
      <c r="AB203">
        <v>270915750</v>
      </c>
      <c r="AC203">
        <v>0</v>
      </c>
      <c r="AD203">
        <v>50831460</v>
      </c>
      <c r="AE203" s="30">
        <v>0</v>
      </c>
      <c r="AF203" s="30">
        <v>0</v>
      </c>
      <c r="AG203" s="34">
        <v>3382</v>
      </c>
      <c r="AJ203" t="s">
        <v>213</v>
      </c>
      <c r="AK203">
        <v>1430.0252865768934</v>
      </c>
      <c r="AL203">
        <v>806.78894313061028</v>
      </c>
      <c r="AM203">
        <v>1294.134720290218</v>
      </c>
      <c r="AN203">
        <v>-135.86527970978202</v>
      </c>
      <c r="AO203">
        <v>623.23634344628317</v>
      </c>
    </row>
    <row r="204" spans="2:41">
      <c r="B204" t="s">
        <v>228</v>
      </c>
      <c r="C204">
        <v>11378</v>
      </c>
      <c r="D204">
        <v>17755</v>
      </c>
      <c r="E204">
        <v>4727</v>
      </c>
      <c r="F204">
        <v>0</v>
      </c>
      <c r="G204">
        <v>0</v>
      </c>
      <c r="H204">
        <v>0</v>
      </c>
      <c r="I204">
        <v>719.92653867081174</v>
      </c>
      <c r="J204">
        <v>215.30126129343307</v>
      </c>
      <c r="K204">
        <v>1718.5355056571632</v>
      </c>
      <c r="L204">
        <v>0</v>
      </c>
      <c r="M204">
        <v>25135.763305621407</v>
      </c>
      <c r="N204">
        <v>285994714.89136034</v>
      </c>
      <c r="R204" t="s">
        <v>228</v>
      </c>
      <c r="S204">
        <v>11378</v>
      </c>
      <c r="T204">
        <v>17108</v>
      </c>
      <c r="U204">
        <v>5110</v>
      </c>
      <c r="V204">
        <v>13</v>
      </c>
      <c r="W204">
        <v>0</v>
      </c>
      <c r="X204">
        <v>3055.3265526466889</v>
      </c>
      <c r="Y204">
        <v>0</v>
      </c>
      <c r="Z204">
        <v>25286.326552646689</v>
      </c>
      <c r="AA204">
        <v>287707824</v>
      </c>
      <c r="AB204">
        <v>194654824</v>
      </c>
      <c r="AC204">
        <v>0</v>
      </c>
      <c r="AD204">
        <v>58141580</v>
      </c>
      <c r="AE204" s="30">
        <v>13</v>
      </c>
      <c r="AF204" s="30">
        <v>0</v>
      </c>
      <c r="AG204" s="34">
        <v>5110</v>
      </c>
      <c r="AJ204" t="s">
        <v>228</v>
      </c>
      <c r="AK204">
        <v>1163.3742527219993</v>
      </c>
      <c r="AL204">
        <v>1385.5145500507269</v>
      </c>
      <c r="AM204">
        <v>1136</v>
      </c>
      <c r="AN204">
        <v>-27.000000000000085</v>
      </c>
      <c r="AO204">
        <v>-222.14029732872768</v>
      </c>
    </row>
    <row r="205" spans="2:41">
      <c r="B205" t="s">
        <v>272</v>
      </c>
      <c r="C205">
        <v>9880</v>
      </c>
      <c r="D205">
        <v>22824</v>
      </c>
      <c r="E205">
        <v>4079</v>
      </c>
      <c r="F205">
        <v>0</v>
      </c>
      <c r="G205">
        <v>0</v>
      </c>
      <c r="H205">
        <v>0</v>
      </c>
      <c r="I205">
        <v>0</v>
      </c>
      <c r="J205">
        <v>0</v>
      </c>
      <c r="K205">
        <v>1718.5355056571632</v>
      </c>
      <c r="L205">
        <v>0</v>
      </c>
      <c r="M205">
        <v>28621.535505657164</v>
      </c>
      <c r="N205">
        <v>282780770.79589278</v>
      </c>
      <c r="R205" t="s">
        <v>272</v>
      </c>
      <c r="S205">
        <v>9880</v>
      </c>
      <c r="T205">
        <v>22147</v>
      </c>
      <c r="U205">
        <v>3205</v>
      </c>
      <c r="V205">
        <v>4</v>
      </c>
      <c r="W205">
        <v>0</v>
      </c>
      <c r="X205">
        <v>3055.3265526466889</v>
      </c>
      <c r="Y205">
        <v>0</v>
      </c>
      <c r="Z205">
        <v>28411.326552646689</v>
      </c>
      <c r="AA205">
        <v>280703906</v>
      </c>
      <c r="AB205">
        <v>218812360</v>
      </c>
      <c r="AC205">
        <v>0</v>
      </c>
      <c r="AD205">
        <v>31665400</v>
      </c>
      <c r="AE205" s="30">
        <v>4</v>
      </c>
      <c r="AF205" s="30">
        <v>0</v>
      </c>
      <c r="AG205" s="34">
        <v>3205</v>
      </c>
      <c r="AJ205" t="s">
        <v>272</v>
      </c>
      <c r="AK205">
        <v>856.50141587640883</v>
      </c>
      <c r="AL205">
        <v>38.858556657756708</v>
      </c>
      <c r="AM205">
        <v>721.13472029021796</v>
      </c>
      <c r="AN205">
        <v>-135.86527970978202</v>
      </c>
      <c r="AO205">
        <v>817.64285921865212</v>
      </c>
    </row>
    <row r="206" spans="2:41">
      <c r="B206" t="s">
        <v>11</v>
      </c>
      <c r="C206">
        <v>11477</v>
      </c>
      <c r="D206">
        <v>11698</v>
      </c>
      <c r="E206">
        <v>-171</v>
      </c>
      <c r="F206">
        <v>0</v>
      </c>
      <c r="G206">
        <v>0</v>
      </c>
      <c r="H206">
        <v>0</v>
      </c>
      <c r="I206">
        <v>0</v>
      </c>
      <c r="J206">
        <v>0</v>
      </c>
      <c r="K206">
        <v>1718.5355056571632</v>
      </c>
      <c r="L206">
        <v>0</v>
      </c>
      <c r="M206">
        <v>13245.535505657163</v>
      </c>
      <c r="N206">
        <v>152019010.99842724</v>
      </c>
      <c r="R206" t="s">
        <v>11</v>
      </c>
      <c r="S206">
        <v>11477</v>
      </c>
      <c r="T206">
        <v>11110</v>
      </c>
      <c r="U206">
        <v>-1386</v>
      </c>
      <c r="V206">
        <v>0</v>
      </c>
      <c r="W206">
        <v>0</v>
      </c>
      <c r="X206">
        <v>3055.3265526466889</v>
      </c>
      <c r="Y206">
        <v>0</v>
      </c>
      <c r="Z206">
        <v>12779.326552646689</v>
      </c>
      <c r="AA206">
        <v>146668331</v>
      </c>
      <c r="AB206">
        <v>127509470</v>
      </c>
      <c r="AC206">
        <v>0</v>
      </c>
      <c r="AD206">
        <v>0</v>
      </c>
      <c r="AE206" s="30">
        <v>0</v>
      </c>
      <c r="AF206" s="30">
        <v>0</v>
      </c>
      <c r="AG206" s="34">
        <v>-1386</v>
      </c>
      <c r="AJ206" t="s">
        <v>11</v>
      </c>
      <c r="AK206">
        <v>10.465762399063351</v>
      </c>
      <c r="AL206">
        <v>-22.250630161701338</v>
      </c>
      <c r="AM206">
        <v>-125.86527970978202</v>
      </c>
      <c r="AN206">
        <v>-135.86527970978202</v>
      </c>
      <c r="AO206">
        <v>32.716392560764689</v>
      </c>
    </row>
    <row r="207" spans="2:41">
      <c r="B207" t="s">
        <v>30</v>
      </c>
      <c r="C207">
        <v>9409</v>
      </c>
      <c r="D207">
        <v>15592</v>
      </c>
      <c r="E207">
        <v>2964</v>
      </c>
      <c r="F207">
        <v>0</v>
      </c>
      <c r="G207">
        <v>0</v>
      </c>
      <c r="H207">
        <v>0</v>
      </c>
      <c r="I207">
        <v>0</v>
      </c>
      <c r="J207">
        <v>0</v>
      </c>
      <c r="K207">
        <v>1718.5355056571632</v>
      </c>
      <c r="L207">
        <v>0</v>
      </c>
      <c r="M207">
        <v>20274.535505657164</v>
      </c>
      <c r="N207">
        <v>190763104.57272825</v>
      </c>
      <c r="R207" t="s">
        <v>30</v>
      </c>
      <c r="S207">
        <v>9409</v>
      </c>
      <c r="T207">
        <v>14980</v>
      </c>
      <c r="U207">
        <v>1507</v>
      </c>
      <c r="V207">
        <v>0</v>
      </c>
      <c r="W207">
        <v>0</v>
      </c>
      <c r="X207">
        <v>3055.3265526466889</v>
      </c>
      <c r="Y207">
        <v>0</v>
      </c>
      <c r="Z207">
        <v>19542.326552646689</v>
      </c>
      <c r="AA207">
        <v>183873751</v>
      </c>
      <c r="AB207">
        <v>140946820</v>
      </c>
      <c r="AC207">
        <v>0</v>
      </c>
      <c r="AD207">
        <v>14179363</v>
      </c>
      <c r="AE207" s="30">
        <v>0</v>
      </c>
      <c r="AF207" s="30">
        <v>0</v>
      </c>
      <c r="AG207" s="34">
        <v>1507</v>
      </c>
      <c r="AJ207" t="s">
        <v>30</v>
      </c>
      <c r="AK207">
        <v>1174.6322061641158</v>
      </c>
      <c r="AL207">
        <v>922.54517191819286</v>
      </c>
      <c r="AM207">
        <v>1039.134720290218</v>
      </c>
      <c r="AN207">
        <v>-135.86527970978202</v>
      </c>
      <c r="AO207">
        <v>252.08703424592295</v>
      </c>
    </row>
    <row r="208" spans="2:41">
      <c r="B208" t="s">
        <v>63</v>
      </c>
      <c r="C208">
        <v>16258</v>
      </c>
      <c r="D208">
        <v>15307</v>
      </c>
      <c r="E208">
        <v>2885</v>
      </c>
      <c r="F208">
        <v>0</v>
      </c>
      <c r="G208">
        <v>0</v>
      </c>
      <c r="H208">
        <v>0</v>
      </c>
      <c r="I208">
        <v>0</v>
      </c>
      <c r="J208">
        <v>0</v>
      </c>
      <c r="K208">
        <v>1718.5355056571632</v>
      </c>
      <c r="L208">
        <v>0</v>
      </c>
      <c r="M208">
        <v>19910.535505657164</v>
      </c>
      <c r="N208">
        <v>323705486.25097418</v>
      </c>
      <c r="R208" t="s">
        <v>63</v>
      </c>
      <c r="S208">
        <v>16258</v>
      </c>
      <c r="T208">
        <v>14697</v>
      </c>
      <c r="U208">
        <v>1674</v>
      </c>
      <c r="V208">
        <v>0</v>
      </c>
      <c r="W208">
        <v>0</v>
      </c>
      <c r="X208">
        <v>3055.3265526466889</v>
      </c>
      <c r="Y208">
        <v>0</v>
      </c>
      <c r="Z208">
        <v>19426.326552646689</v>
      </c>
      <c r="AA208">
        <v>315833217</v>
      </c>
      <c r="AB208">
        <v>238943826</v>
      </c>
      <c r="AC208">
        <v>0</v>
      </c>
      <c r="AD208">
        <v>27215892</v>
      </c>
      <c r="AE208" s="30">
        <v>0</v>
      </c>
      <c r="AF208" s="30">
        <v>0</v>
      </c>
      <c r="AG208" s="34">
        <v>1674</v>
      </c>
      <c r="AJ208" t="s">
        <v>63</v>
      </c>
      <c r="AK208">
        <v>-1002.4744381466944</v>
      </c>
      <c r="AL208">
        <v>-596.09741349635897</v>
      </c>
      <c r="AM208">
        <v>-846.00000000000011</v>
      </c>
      <c r="AN208">
        <v>155.99999999999991</v>
      </c>
      <c r="AO208">
        <v>-406.37702465033544</v>
      </c>
    </row>
    <row r="209" spans="2:41">
      <c r="B209" t="s">
        <v>80</v>
      </c>
      <c r="C209">
        <v>6519</v>
      </c>
      <c r="D209">
        <v>18547</v>
      </c>
      <c r="E209">
        <v>10563</v>
      </c>
      <c r="F209">
        <v>0</v>
      </c>
      <c r="G209">
        <v>0</v>
      </c>
      <c r="H209">
        <v>0</v>
      </c>
      <c r="I209">
        <v>0</v>
      </c>
      <c r="J209">
        <v>0</v>
      </c>
      <c r="K209">
        <v>1718.5355056571632</v>
      </c>
      <c r="L209">
        <v>0</v>
      </c>
      <c r="M209">
        <v>30828.535505657164</v>
      </c>
      <c r="N209">
        <v>200971222.96137905</v>
      </c>
      <c r="R209" t="s">
        <v>80</v>
      </c>
      <c r="S209">
        <v>6519</v>
      </c>
      <c r="T209">
        <v>17916</v>
      </c>
      <c r="U209">
        <v>9459</v>
      </c>
      <c r="V209">
        <v>477</v>
      </c>
      <c r="W209">
        <v>0</v>
      </c>
      <c r="X209">
        <v>3055.3265526466889</v>
      </c>
      <c r="Y209">
        <v>0</v>
      </c>
      <c r="Z209">
        <v>30907.326552646689</v>
      </c>
      <c r="AA209">
        <v>201484862</v>
      </c>
      <c r="AB209">
        <v>116794404</v>
      </c>
      <c r="AC209">
        <v>0</v>
      </c>
      <c r="AD209">
        <v>61663221</v>
      </c>
      <c r="AE209" s="30">
        <v>0</v>
      </c>
      <c r="AF209" s="30">
        <v>476.9502</v>
      </c>
      <c r="AG209" s="34">
        <v>9459</v>
      </c>
      <c r="AJ209" t="s">
        <v>80</v>
      </c>
      <c r="AK209">
        <v>1006.7840397374748</v>
      </c>
      <c r="AL209">
        <v>634.28861557121763</v>
      </c>
      <c r="AM209">
        <v>871.13472029021796</v>
      </c>
      <c r="AN209">
        <v>-135.86527970978202</v>
      </c>
      <c r="AO209">
        <v>372.49542416625718</v>
      </c>
    </row>
    <row r="210" spans="2:41">
      <c r="B210" t="s">
        <v>96</v>
      </c>
      <c r="C210">
        <v>30297</v>
      </c>
      <c r="D210">
        <v>12156</v>
      </c>
      <c r="E210">
        <v>721</v>
      </c>
      <c r="F210">
        <v>0</v>
      </c>
      <c r="G210">
        <v>0</v>
      </c>
      <c r="H210">
        <v>0</v>
      </c>
      <c r="I210">
        <v>177.92653867081174</v>
      </c>
      <c r="J210">
        <v>0</v>
      </c>
      <c r="K210">
        <v>1718.5355056571632</v>
      </c>
      <c r="L210">
        <v>0</v>
      </c>
      <c r="M210">
        <v>14773.462044327975</v>
      </c>
      <c r="N210">
        <v>447591579.55700463</v>
      </c>
      <c r="R210" t="s">
        <v>96</v>
      </c>
      <c r="S210">
        <v>30297</v>
      </c>
      <c r="T210">
        <v>11565</v>
      </c>
      <c r="U210">
        <v>519</v>
      </c>
      <c r="V210">
        <v>0</v>
      </c>
      <c r="W210">
        <v>0</v>
      </c>
      <c r="X210">
        <v>3055.3265526466889</v>
      </c>
      <c r="Y210">
        <v>0</v>
      </c>
      <c r="Z210">
        <v>15139.326552646689</v>
      </c>
      <c r="AA210">
        <v>458676177</v>
      </c>
      <c r="AB210">
        <v>350384805</v>
      </c>
      <c r="AC210">
        <v>0</v>
      </c>
      <c r="AD210">
        <v>15724143</v>
      </c>
      <c r="AE210" s="30">
        <v>0</v>
      </c>
      <c r="AF210" s="30">
        <v>0</v>
      </c>
      <c r="AG210" s="34">
        <v>519</v>
      </c>
      <c r="AJ210" t="s">
        <v>96</v>
      </c>
      <c r="AK210">
        <v>623.19828970604703</v>
      </c>
      <c r="AL210">
        <v>370.71505395087206</v>
      </c>
      <c r="AM210">
        <v>487.13472029021796</v>
      </c>
      <c r="AN210">
        <v>-135.86527970978202</v>
      </c>
      <c r="AO210">
        <v>252.48323575517497</v>
      </c>
    </row>
    <row r="211" spans="2:41">
      <c r="B211" t="s">
        <v>109</v>
      </c>
      <c r="C211">
        <v>22517</v>
      </c>
      <c r="D211">
        <v>14097</v>
      </c>
      <c r="E211">
        <v>-177</v>
      </c>
      <c r="F211">
        <v>0</v>
      </c>
      <c r="G211">
        <v>0</v>
      </c>
      <c r="H211">
        <v>0</v>
      </c>
      <c r="I211">
        <v>747.92653867081162</v>
      </c>
      <c r="J211">
        <v>215.30126129343307</v>
      </c>
      <c r="K211">
        <v>1718.5355056571632</v>
      </c>
      <c r="L211">
        <v>0</v>
      </c>
      <c r="M211">
        <v>16601.763305621407</v>
      </c>
      <c r="N211">
        <v>373821904.35267723</v>
      </c>
      <c r="R211" t="s">
        <v>109</v>
      </c>
      <c r="S211">
        <v>22517</v>
      </c>
      <c r="T211">
        <v>13495</v>
      </c>
      <c r="U211">
        <v>202</v>
      </c>
      <c r="V211">
        <v>0</v>
      </c>
      <c r="W211">
        <v>0</v>
      </c>
      <c r="X211">
        <v>3055.3265526466889</v>
      </c>
      <c r="Y211">
        <v>0</v>
      </c>
      <c r="Z211">
        <v>16752.326552646689</v>
      </c>
      <c r="AA211">
        <v>377212137</v>
      </c>
      <c r="AB211">
        <v>303866915</v>
      </c>
      <c r="AC211">
        <v>0</v>
      </c>
      <c r="AD211">
        <v>4548434</v>
      </c>
      <c r="AE211" s="30">
        <v>0</v>
      </c>
      <c r="AF211" s="30">
        <v>0</v>
      </c>
      <c r="AG211" s="34">
        <v>202</v>
      </c>
      <c r="AJ211" t="s">
        <v>109</v>
      </c>
      <c r="AK211">
        <v>1199.3150615452105</v>
      </c>
      <c r="AL211">
        <v>1340.6750668962304</v>
      </c>
      <c r="AM211">
        <v>1091</v>
      </c>
      <c r="AN211">
        <v>-108.00000000000009</v>
      </c>
      <c r="AO211">
        <v>-141.36000535101994</v>
      </c>
    </row>
    <row r="212" spans="2:41">
      <c r="B212" t="s">
        <v>117</v>
      </c>
      <c r="C212">
        <v>5493</v>
      </c>
      <c r="D212">
        <v>16179</v>
      </c>
      <c r="E212">
        <v>6893</v>
      </c>
      <c r="F212">
        <v>0</v>
      </c>
      <c r="G212">
        <v>0</v>
      </c>
      <c r="H212">
        <v>0</v>
      </c>
      <c r="I212">
        <v>0</v>
      </c>
      <c r="J212">
        <v>0</v>
      </c>
      <c r="K212">
        <v>1718.5355056571632</v>
      </c>
      <c r="L212">
        <v>0</v>
      </c>
      <c r="M212">
        <v>24790.535505657164</v>
      </c>
      <c r="N212">
        <v>136174411.5325748</v>
      </c>
      <c r="R212" t="s">
        <v>117</v>
      </c>
      <c r="S212">
        <v>5493</v>
      </c>
      <c r="T212">
        <v>15563</v>
      </c>
      <c r="U212">
        <v>2978</v>
      </c>
      <c r="V212">
        <v>0</v>
      </c>
      <c r="W212">
        <v>0</v>
      </c>
      <c r="X212">
        <v>3055.3265526466889</v>
      </c>
      <c r="Y212">
        <v>0</v>
      </c>
      <c r="Z212">
        <v>21596.326552646689</v>
      </c>
      <c r="AA212">
        <v>118628622</v>
      </c>
      <c r="AB212">
        <v>85487559</v>
      </c>
      <c r="AC212">
        <v>0</v>
      </c>
      <c r="AD212">
        <v>16358154</v>
      </c>
      <c r="AE212" s="30">
        <v>0</v>
      </c>
      <c r="AF212" s="30">
        <v>0</v>
      </c>
      <c r="AG212" s="34">
        <v>2978</v>
      </c>
      <c r="AJ212" t="s">
        <v>117</v>
      </c>
      <c r="AK212">
        <v>1096.6548466836584</v>
      </c>
      <c r="AL212">
        <v>842.51082337517437</v>
      </c>
      <c r="AM212">
        <v>961.13472029021796</v>
      </c>
      <c r="AN212">
        <v>-135.86527970978202</v>
      </c>
      <c r="AO212">
        <v>254.14402330848407</v>
      </c>
    </row>
    <row r="213" spans="2:41">
      <c r="B213" t="s">
        <v>118</v>
      </c>
      <c r="C213">
        <v>8630</v>
      </c>
      <c r="D213">
        <v>12977</v>
      </c>
      <c r="E213">
        <v>1866</v>
      </c>
      <c r="F213">
        <v>0</v>
      </c>
      <c r="G213">
        <v>0</v>
      </c>
      <c r="H213">
        <v>0</v>
      </c>
      <c r="I213">
        <v>665.92653867081174</v>
      </c>
      <c r="J213">
        <v>215.30126129343307</v>
      </c>
      <c r="K213">
        <v>1718.5355056571632</v>
      </c>
      <c r="L213">
        <v>0</v>
      </c>
      <c r="M213">
        <v>17442.763305621407</v>
      </c>
      <c r="N213">
        <v>150531047.32751274</v>
      </c>
      <c r="R213" t="s">
        <v>118</v>
      </c>
      <c r="S213">
        <v>8630</v>
      </c>
      <c r="T213">
        <v>12381</v>
      </c>
      <c r="U213">
        <v>2157</v>
      </c>
      <c r="V213">
        <v>0</v>
      </c>
      <c r="W213">
        <v>0</v>
      </c>
      <c r="X213">
        <v>3055.3265526466889</v>
      </c>
      <c r="Y213">
        <v>0</v>
      </c>
      <c r="Z213">
        <v>17593.326552646689</v>
      </c>
      <c r="AA213">
        <v>151830408</v>
      </c>
      <c r="AB213">
        <v>106848030</v>
      </c>
      <c r="AC213">
        <v>0</v>
      </c>
      <c r="AD213">
        <v>18614910</v>
      </c>
      <c r="AE213" s="30">
        <v>0</v>
      </c>
      <c r="AF213" s="30">
        <v>0</v>
      </c>
      <c r="AG213" s="34">
        <v>2157</v>
      </c>
      <c r="AJ213" t="s">
        <v>118</v>
      </c>
      <c r="AK213">
        <v>-16.810384587808585</v>
      </c>
      <c r="AL213">
        <v>422.47345493178273</v>
      </c>
      <c r="AM213">
        <v>172.99999999999991</v>
      </c>
      <c r="AN213">
        <v>189.99999999999991</v>
      </c>
      <c r="AO213">
        <v>-439.28383951959131</v>
      </c>
    </row>
    <row r="214" spans="2:41">
      <c r="B214" t="s">
        <v>125</v>
      </c>
      <c r="C214">
        <v>23319</v>
      </c>
      <c r="D214">
        <v>14341</v>
      </c>
      <c r="E214">
        <v>2549</v>
      </c>
      <c r="F214">
        <v>0</v>
      </c>
      <c r="G214">
        <v>0</v>
      </c>
      <c r="H214">
        <v>0</v>
      </c>
      <c r="I214">
        <v>0</v>
      </c>
      <c r="J214">
        <v>0</v>
      </c>
      <c r="K214">
        <v>1718.5355056571632</v>
      </c>
      <c r="L214">
        <v>0</v>
      </c>
      <c r="M214">
        <v>18608.535505657164</v>
      </c>
      <c r="N214">
        <v>433932439.45641941</v>
      </c>
      <c r="R214" t="s">
        <v>125</v>
      </c>
      <c r="S214">
        <v>23319</v>
      </c>
      <c r="T214">
        <v>13736</v>
      </c>
      <c r="U214">
        <v>1297</v>
      </c>
      <c r="V214">
        <v>0</v>
      </c>
      <c r="W214">
        <v>0</v>
      </c>
      <c r="X214">
        <v>3055.3265526466889</v>
      </c>
      <c r="Y214">
        <v>0</v>
      </c>
      <c r="Z214">
        <v>18088.326552646689</v>
      </c>
      <c r="AA214">
        <v>421801687</v>
      </c>
      <c r="AB214">
        <v>320309784</v>
      </c>
      <c r="AC214">
        <v>0</v>
      </c>
      <c r="AD214">
        <v>30244743</v>
      </c>
      <c r="AE214" s="30">
        <v>0</v>
      </c>
      <c r="AF214" s="30">
        <v>0</v>
      </c>
      <c r="AG214" s="34">
        <v>1297</v>
      </c>
      <c r="AJ214" t="s">
        <v>125</v>
      </c>
      <c r="AK214">
        <v>2974.623144593128</v>
      </c>
      <c r="AL214">
        <v>2429.6897496149395</v>
      </c>
      <c r="AM214">
        <v>2839.134720290218</v>
      </c>
      <c r="AN214">
        <v>-135.86527970978202</v>
      </c>
      <c r="AO214">
        <v>544.93339497818852</v>
      </c>
    </row>
    <row r="215" spans="2:41">
      <c r="B215" t="s">
        <v>129</v>
      </c>
      <c r="C215">
        <v>4429</v>
      </c>
      <c r="D215">
        <v>18187</v>
      </c>
      <c r="E215">
        <v>6924</v>
      </c>
      <c r="F215">
        <v>0</v>
      </c>
      <c r="G215">
        <v>0</v>
      </c>
      <c r="H215">
        <v>0</v>
      </c>
      <c r="I215">
        <v>339.92653867081174</v>
      </c>
      <c r="J215">
        <v>103.30126129343307</v>
      </c>
      <c r="K215">
        <v>1718.5355056571632</v>
      </c>
      <c r="L215">
        <v>0</v>
      </c>
      <c r="M215">
        <v>27272.763305621407</v>
      </c>
      <c r="N215">
        <v>120791068.68059722</v>
      </c>
      <c r="R215" t="s">
        <v>129</v>
      </c>
      <c r="S215">
        <v>4429</v>
      </c>
      <c r="T215">
        <v>17558</v>
      </c>
      <c r="U215">
        <v>6569</v>
      </c>
      <c r="V215">
        <v>353</v>
      </c>
      <c r="W215">
        <v>0</v>
      </c>
      <c r="X215">
        <v>3055.3265526466889</v>
      </c>
      <c r="Y215">
        <v>0</v>
      </c>
      <c r="Z215">
        <v>27535.326552646689</v>
      </c>
      <c r="AA215">
        <v>121953961</v>
      </c>
      <c r="AB215">
        <v>77764382</v>
      </c>
      <c r="AC215">
        <v>0</v>
      </c>
      <c r="AD215">
        <v>29094101</v>
      </c>
      <c r="AE215" s="30">
        <v>0</v>
      </c>
      <c r="AF215" s="30">
        <v>352.59339999999997</v>
      </c>
      <c r="AG215" s="34">
        <v>6569</v>
      </c>
      <c r="AJ215" t="s">
        <v>129</v>
      </c>
      <c r="AK215">
        <v>-263.5992368407924</v>
      </c>
      <c r="AL215">
        <v>-261.58490927561616</v>
      </c>
      <c r="AM215">
        <v>-399.86527970978204</v>
      </c>
      <c r="AN215">
        <v>-135.86527970978202</v>
      </c>
      <c r="AO215">
        <v>-2.0143275651762451</v>
      </c>
    </row>
    <row r="216" spans="2:41">
      <c r="B216" t="s">
        <v>153</v>
      </c>
      <c r="C216">
        <v>10628</v>
      </c>
      <c r="D216">
        <v>13275</v>
      </c>
      <c r="E216">
        <v>2339</v>
      </c>
      <c r="F216">
        <v>0</v>
      </c>
      <c r="G216">
        <v>0</v>
      </c>
      <c r="H216">
        <v>0</v>
      </c>
      <c r="I216">
        <v>0</v>
      </c>
      <c r="J216">
        <v>0</v>
      </c>
      <c r="K216">
        <v>1718.5355056571632</v>
      </c>
      <c r="L216">
        <v>0</v>
      </c>
      <c r="M216">
        <v>17332.535505657164</v>
      </c>
      <c r="N216">
        <v>184210187.35412434</v>
      </c>
      <c r="R216" t="s">
        <v>153</v>
      </c>
      <c r="S216">
        <v>10628</v>
      </c>
      <c r="T216">
        <v>12677</v>
      </c>
      <c r="U216">
        <v>1168</v>
      </c>
      <c r="V216">
        <v>0</v>
      </c>
      <c r="W216">
        <v>0</v>
      </c>
      <c r="X216">
        <v>3055.3265526466889</v>
      </c>
      <c r="Y216">
        <v>0</v>
      </c>
      <c r="Z216">
        <v>16900.326552646689</v>
      </c>
      <c r="AA216">
        <v>179616671</v>
      </c>
      <c r="AB216">
        <v>134731156</v>
      </c>
      <c r="AC216">
        <v>0</v>
      </c>
      <c r="AD216">
        <v>12413504</v>
      </c>
      <c r="AE216" s="30">
        <v>0</v>
      </c>
      <c r="AF216" s="30">
        <v>0</v>
      </c>
      <c r="AG216" s="34">
        <v>1168</v>
      </c>
      <c r="AJ216" t="s">
        <v>153</v>
      </c>
      <c r="AK216">
        <v>2104.0693896474131</v>
      </c>
      <c r="AL216">
        <v>914.38736005239298</v>
      </c>
      <c r="AM216">
        <v>1968.134720290218</v>
      </c>
      <c r="AN216">
        <v>-135.86527970978202</v>
      </c>
      <c r="AO216">
        <v>1189.6820295950201</v>
      </c>
    </row>
    <row r="217" spans="2:41">
      <c r="B217" t="s">
        <v>283</v>
      </c>
      <c r="C217">
        <v>159437</v>
      </c>
      <c r="D217">
        <v>12199</v>
      </c>
      <c r="E217">
        <v>-2300</v>
      </c>
      <c r="F217">
        <v>0</v>
      </c>
      <c r="G217">
        <v>0</v>
      </c>
      <c r="H217">
        <v>0</v>
      </c>
      <c r="I217">
        <v>794.92653867081162</v>
      </c>
      <c r="J217">
        <v>167.30126129343307</v>
      </c>
      <c r="K217">
        <v>1718.5355056571632</v>
      </c>
      <c r="L217">
        <v>0</v>
      </c>
      <c r="M217">
        <v>12579.763305621407</v>
      </c>
      <c r="N217">
        <v>2005679722.1583602</v>
      </c>
      <c r="R217" t="s">
        <v>283</v>
      </c>
      <c r="S217">
        <v>159437</v>
      </c>
      <c r="T217">
        <v>11608</v>
      </c>
      <c r="U217">
        <v>-1885</v>
      </c>
      <c r="V217">
        <v>0</v>
      </c>
      <c r="W217">
        <v>0</v>
      </c>
      <c r="X217">
        <v>3055.3265526466889</v>
      </c>
      <c r="Y217">
        <v>0</v>
      </c>
      <c r="Z217">
        <v>12778.326552646689</v>
      </c>
      <c r="AA217">
        <v>2037338051</v>
      </c>
      <c r="AB217">
        <v>1850744696</v>
      </c>
      <c r="AC217">
        <v>0</v>
      </c>
      <c r="AD217">
        <v>0</v>
      </c>
      <c r="AE217" s="30">
        <v>0</v>
      </c>
      <c r="AF217" s="30">
        <v>0</v>
      </c>
      <c r="AG217" s="34">
        <v>-1885</v>
      </c>
      <c r="AJ217" t="s">
        <v>283</v>
      </c>
      <c r="AK217">
        <v>1343.4647467259238</v>
      </c>
      <c r="AL217">
        <v>1408.8772099771977</v>
      </c>
      <c r="AM217">
        <v>1207.134720290218</v>
      </c>
      <c r="AN217">
        <v>-135.86527970978202</v>
      </c>
      <c r="AO217">
        <v>-65.412463251273948</v>
      </c>
    </row>
    <row r="218" spans="2:41">
      <c r="B218" t="s">
        <v>8</v>
      </c>
      <c r="C218">
        <v>14016</v>
      </c>
      <c r="D218">
        <v>14948</v>
      </c>
      <c r="E218">
        <v>417</v>
      </c>
      <c r="F218">
        <v>0</v>
      </c>
      <c r="G218">
        <v>0</v>
      </c>
      <c r="H218">
        <v>0</v>
      </c>
      <c r="I218">
        <v>0</v>
      </c>
      <c r="J218">
        <v>0</v>
      </c>
      <c r="K218">
        <v>1718.5355056571632</v>
      </c>
      <c r="L218">
        <v>0</v>
      </c>
      <c r="M218">
        <v>17083.535505657164</v>
      </c>
      <c r="N218">
        <v>239442833.64729083</v>
      </c>
      <c r="R218" t="s">
        <v>8</v>
      </c>
      <c r="S218">
        <v>14016</v>
      </c>
      <c r="T218">
        <v>14313</v>
      </c>
      <c r="U218">
        <v>-201</v>
      </c>
      <c r="V218">
        <v>0</v>
      </c>
      <c r="W218">
        <v>0</v>
      </c>
      <c r="X218">
        <v>3055.3265526466889</v>
      </c>
      <c r="Y218">
        <v>0</v>
      </c>
      <c r="Z218">
        <v>17167.326552646689</v>
      </c>
      <c r="AA218">
        <v>240617249</v>
      </c>
      <c r="AB218">
        <v>200611008</v>
      </c>
      <c r="AC218">
        <v>0</v>
      </c>
      <c r="AD218">
        <v>0</v>
      </c>
      <c r="AE218" s="30">
        <v>0</v>
      </c>
      <c r="AF218" s="30">
        <v>0</v>
      </c>
      <c r="AG218" s="34">
        <v>-201</v>
      </c>
      <c r="AJ218" t="s">
        <v>8</v>
      </c>
      <c r="AK218">
        <v>-296.83033508836161</v>
      </c>
      <c r="AL218">
        <v>-335.21169663195815</v>
      </c>
      <c r="AM218">
        <v>-432.86527970978204</v>
      </c>
      <c r="AN218">
        <v>-135.86527970978202</v>
      </c>
      <c r="AO218">
        <v>38.38136154359654</v>
      </c>
    </row>
    <row r="219" spans="2:41">
      <c r="B219" t="s">
        <v>40</v>
      </c>
      <c r="C219">
        <v>13271</v>
      </c>
      <c r="D219">
        <v>15881</v>
      </c>
      <c r="E219">
        <v>6625</v>
      </c>
      <c r="F219">
        <v>0</v>
      </c>
      <c r="G219">
        <v>0</v>
      </c>
      <c r="H219">
        <v>0</v>
      </c>
      <c r="I219">
        <v>0</v>
      </c>
      <c r="J219">
        <v>0</v>
      </c>
      <c r="K219">
        <v>1718.5355056571632</v>
      </c>
      <c r="L219">
        <v>0</v>
      </c>
      <c r="M219">
        <v>24224.535505657164</v>
      </c>
      <c r="N219">
        <v>321483810.69557625</v>
      </c>
      <c r="R219" t="s">
        <v>40</v>
      </c>
      <c r="S219">
        <v>13271</v>
      </c>
      <c r="T219">
        <v>15241</v>
      </c>
      <c r="U219">
        <v>5109</v>
      </c>
      <c r="V219">
        <v>0</v>
      </c>
      <c r="W219">
        <v>0</v>
      </c>
      <c r="X219">
        <v>3055.3265526466889</v>
      </c>
      <c r="Y219">
        <v>0</v>
      </c>
      <c r="Z219">
        <v>23405.326552646689</v>
      </c>
      <c r="AA219">
        <v>310612089</v>
      </c>
      <c r="AB219">
        <v>202263311</v>
      </c>
      <c r="AC219">
        <v>0</v>
      </c>
      <c r="AD219">
        <v>67801539</v>
      </c>
      <c r="AE219" s="30">
        <v>0</v>
      </c>
      <c r="AF219" s="30">
        <v>0</v>
      </c>
      <c r="AG219" s="34">
        <v>5109</v>
      </c>
      <c r="AJ219" t="s">
        <v>40</v>
      </c>
      <c r="AK219">
        <v>639.44115703369334</v>
      </c>
      <c r="AL219">
        <v>-1.826938079941101</v>
      </c>
      <c r="AM219">
        <v>503.13472029021796</v>
      </c>
      <c r="AN219">
        <v>-135.86527970978202</v>
      </c>
      <c r="AO219">
        <v>641.26809511363444</v>
      </c>
    </row>
    <row r="220" spans="2:41">
      <c r="B220" t="s">
        <v>64</v>
      </c>
      <c r="C220">
        <v>16664</v>
      </c>
      <c r="D220">
        <v>16012</v>
      </c>
      <c r="E220">
        <v>1209</v>
      </c>
      <c r="F220">
        <v>0</v>
      </c>
      <c r="G220">
        <v>0</v>
      </c>
      <c r="H220">
        <v>0</v>
      </c>
      <c r="I220">
        <v>551.92653867081174</v>
      </c>
      <c r="J220">
        <v>0</v>
      </c>
      <c r="K220">
        <v>1718.5355056571632</v>
      </c>
      <c r="L220">
        <v>0</v>
      </c>
      <c r="M220">
        <v>19491.462044327975</v>
      </c>
      <c r="N220">
        <v>324805723.50668138</v>
      </c>
      <c r="R220" t="s">
        <v>64</v>
      </c>
      <c r="S220">
        <v>16664</v>
      </c>
      <c r="T220">
        <v>15371</v>
      </c>
      <c r="U220">
        <v>1351</v>
      </c>
      <c r="V220">
        <v>80</v>
      </c>
      <c r="W220">
        <v>0</v>
      </c>
      <c r="X220">
        <v>3055.3265526466889</v>
      </c>
      <c r="Y220">
        <v>0</v>
      </c>
      <c r="Z220">
        <v>19857.326552646689</v>
      </c>
      <c r="AA220">
        <v>330902490</v>
      </c>
      <c r="AB220">
        <v>256142344</v>
      </c>
      <c r="AC220">
        <v>0</v>
      </c>
      <c r="AD220">
        <v>22513064</v>
      </c>
      <c r="AE220" s="30">
        <v>0</v>
      </c>
      <c r="AF220" s="30">
        <v>79.889399999999966</v>
      </c>
      <c r="AG220" s="34">
        <v>1351</v>
      </c>
      <c r="AJ220" t="s">
        <v>64</v>
      </c>
      <c r="AK220">
        <v>2388.7966237911351</v>
      </c>
      <c r="AL220">
        <v>2274.2178271114408</v>
      </c>
      <c r="AM220">
        <v>2253.134720290218</v>
      </c>
      <c r="AN220">
        <v>-135.86527970978202</v>
      </c>
      <c r="AO220">
        <v>114.57879667969428</v>
      </c>
    </row>
    <row r="221" spans="2:41">
      <c r="B221" t="s">
        <v>111</v>
      </c>
      <c r="C221">
        <v>8669</v>
      </c>
      <c r="D221">
        <v>15222</v>
      </c>
      <c r="E221">
        <v>2765</v>
      </c>
      <c r="F221">
        <v>0</v>
      </c>
      <c r="G221">
        <v>0</v>
      </c>
      <c r="H221">
        <v>0</v>
      </c>
      <c r="I221">
        <v>0</v>
      </c>
      <c r="J221">
        <v>0</v>
      </c>
      <c r="K221">
        <v>1718.5355056571632</v>
      </c>
      <c r="L221">
        <v>0</v>
      </c>
      <c r="M221">
        <v>19705.535505657164</v>
      </c>
      <c r="N221">
        <v>170827287.29854196</v>
      </c>
      <c r="R221" t="s">
        <v>111</v>
      </c>
      <c r="S221">
        <v>8669</v>
      </c>
      <c r="T221">
        <v>14586</v>
      </c>
      <c r="U221">
        <v>1756</v>
      </c>
      <c r="V221">
        <v>0</v>
      </c>
      <c r="W221">
        <v>0</v>
      </c>
      <c r="X221">
        <v>3055.3265526466889</v>
      </c>
      <c r="Y221">
        <v>0</v>
      </c>
      <c r="Z221">
        <v>19397.326552646689</v>
      </c>
      <c r="AA221">
        <v>168155424</v>
      </c>
      <c r="AB221">
        <v>126446034</v>
      </c>
      <c r="AC221">
        <v>0</v>
      </c>
      <c r="AD221">
        <v>15222764</v>
      </c>
      <c r="AE221" s="30">
        <v>0</v>
      </c>
      <c r="AF221" s="30">
        <v>0</v>
      </c>
      <c r="AG221" s="34">
        <v>1756</v>
      </c>
      <c r="AJ221" t="s">
        <v>111</v>
      </c>
      <c r="AK221">
        <v>4424.2058038152045</v>
      </c>
      <c r="AL221">
        <v>4288.0533584940713</v>
      </c>
      <c r="AM221">
        <v>4288.134720290218</v>
      </c>
      <c r="AN221">
        <v>-135.86527970978202</v>
      </c>
      <c r="AO221">
        <v>136.1524453211332</v>
      </c>
    </row>
    <row r="222" spans="2:41">
      <c r="B222" t="s">
        <v>114</v>
      </c>
      <c r="C222">
        <v>25951</v>
      </c>
      <c r="D222">
        <v>15580</v>
      </c>
      <c r="E222">
        <v>2223</v>
      </c>
      <c r="F222">
        <v>0</v>
      </c>
      <c r="G222">
        <v>0</v>
      </c>
      <c r="H222">
        <v>0</v>
      </c>
      <c r="I222">
        <v>0</v>
      </c>
      <c r="J222">
        <v>0</v>
      </c>
      <c r="K222">
        <v>1718.5355056571632</v>
      </c>
      <c r="L222">
        <v>0</v>
      </c>
      <c r="M222">
        <v>19521.535505657164</v>
      </c>
      <c r="N222">
        <v>506603367.90730906</v>
      </c>
      <c r="R222" t="s">
        <v>114</v>
      </c>
      <c r="S222">
        <v>25951</v>
      </c>
      <c r="T222">
        <v>14941</v>
      </c>
      <c r="U222">
        <v>1594</v>
      </c>
      <c r="V222">
        <v>0</v>
      </c>
      <c r="W222">
        <v>0</v>
      </c>
      <c r="X222">
        <v>3055.3265526466889</v>
      </c>
      <c r="Y222">
        <v>0</v>
      </c>
      <c r="Z222">
        <v>19590.326552646689</v>
      </c>
      <c r="AA222">
        <v>508388564</v>
      </c>
      <c r="AB222">
        <v>387733891</v>
      </c>
      <c r="AC222">
        <v>0</v>
      </c>
      <c r="AD222">
        <v>41365894</v>
      </c>
      <c r="AE222" s="30">
        <v>0</v>
      </c>
      <c r="AF222" s="30">
        <v>0</v>
      </c>
      <c r="AG222" s="34">
        <v>1594</v>
      </c>
      <c r="AJ222" t="s">
        <v>114</v>
      </c>
      <c r="AK222">
        <v>-659.45538925613437</v>
      </c>
      <c r="AL222">
        <v>348.21341241304708</v>
      </c>
      <c r="AM222">
        <v>97.999999999999773</v>
      </c>
      <c r="AN222">
        <v>756.99999999999977</v>
      </c>
      <c r="AO222">
        <v>-1007.6688016691814</v>
      </c>
    </row>
    <row r="223" spans="2:41">
      <c r="B223" t="s">
        <v>154</v>
      </c>
      <c r="C223">
        <v>5530</v>
      </c>
      <c r="D223">
        <v>15453</v>
      </c>
      <c r="E223">
        <v>4553</v>
      </c>
      <c r="F223">
        <v>0</v>
      </c>
      <c r="G223">
        <v>0</v>
      </c>
      <c r="H223">
        <v>0</v>
      </c>
      <c r="I223">
        <v>0</v>
      </c>
      <c r="J223">
        <v>0</v>
      </c>
      <c r="K223">
        <v>1718.5355056571632</v>
      </c>
      <c r="L223">
        <v>0</v>
      </c>
      <c r="M223">
        <v>21724.535505657164</v>
      </c>
      <c r="N223">
        <v>120136681.34628412</v>
      </c>
      <c r="R223" t="s">
        <v>154</v>
      </c>
      <c r="S223">
        <v>5530</v>
      </c>
      <c r="T223">
        <v>14815</v>
      </c>
      <c r="U223">
        <v>2326</v>
      </c>
      <c r="V223">
        <v>0</v>
      </c>
      <c r="W223">
        <v>0</v>
      </c>
      <c r="X223">
        <v>3055.3265526466889</v>
      </c>
      <c r="Y223">
        <v>0</v>
      </c>
      <c r="Z223">
        <v>20196.326552646689</v>
      </c>
      <c r="AA223">
        <v>111685686</v>
      </c>
      <c r="AB223">
        <v>81926950</v>
      </c>
      <c r="AC223">
        <v>0</v>
      </c>
      <c r="AD223">
        <v>12862780</v>
      </c>
      <c r="AE223" s="30">
        <v>0</v>
      </c>
      <c r="AF223" s="30">
        <v>0</v>
      </c>
      <c r="AG223" s="34">
        <v>2326</v>
      </c>
      <c r="AJ223" t="s">
        <v>154</v>
      </c>
      <c r="AK223">
        <v>-1719.8124353898329</v>
      </c>
      <c r="AL223">
        <v>-879.83629639954779</v>
      </c>
      <c r="AM223">
        <v>-1130</v>
      </c>
      <c r="AN223">
        <v>589.99999999999989</v>
      </c>
      <c r="AO223">
        <v>-839.97613899028511</v>
      </c>
    </row>
    <row r="224" spans="2:41">
      <c r="B224" t="s">
        <v>181</v>
      </c>
      <c r="C224">
        <v>22905</v>
      </c>
      <c r="D224">
        <v>15974</v>
      </c>
      <c r="E224">
        <v>1691</v>
      </c>
      <c r="F224">
        <v>0</v>
      </c>
      <c r="G224">
        <v>0</v>
      </c>
      <c r="H224">
        <v>0</v>
      </c>
      <c r="I224">
        <v>0</v>
      </c>
      <c r="J224">
        <v>0</v>
      </c>
      <c r="K224">
        <v>1718.5355056571632</v>
      </c>
      <c r="L224">
        <v>0</v>
      </c>
      <c r="M224">
        <v>19383.535505657164</v>
      </c>
      <c r="N224">
        <v>443979880.75707734</v>
      </c>
      <c r="R224" t="s">
        <v>181</v>
      </c>
      <c r="S224">
        <v>22905</v>
      </c>
      <c r="T224">
        <v>15333</v>
      </c>
      <c r="U224">
        <v>720</v>
      </c>
      <c r="V224">
        <v>0</v>
      </c>
      <c r="W224">
        <v>0</v>
      </c>
      <c r="X224">
        <v>3055.3265526466889</v>
      </c>
      <c r="Y224">
        <v>0</v>
      </c>
      <c r="Z224">
        <v>19108.326552646689</v>
      </c>
      <c r="AA224">
        <v>437676220</v>
      </c>
      <c r="AB224">
        <v>351202365</v>
      </c>
      <c r="AC224">
        <v>0</v>
      </c>
      <c r="AD224">
        <v>16491600</v>
      </c>
      <c r="AE224" s="30">
        <v>0</v>
      </c>
      <c r="AF224" s="30">
        <v>0</v>
      </c>
      <c r="AG224" s="34">
        <v>720</v>
      </c>
      <c r="AJ224" t="s">
        <v>181</v>
      </c>
      <c r="AK224">
        <v>749.29782957490715</v>
      </c>
      <c r="AL224">
        <v>118.09656001705298</v>
      </c>
      <c r="AM224">
        <v>613.13472029021796</v>
      </c>
      <c r="AN224">
        <v>-135.86527970978202</v>
      </c>
      <c r="AO224">
        <v>631.20126955785418</v>
      </c>
    </row>
    <row r="225" spans="2:41">
      <c r="B225" t="s">
        <v>189</v>
      </c>
      <c r="C225">
        <v>4350</v>
      </c>
      <c r="D225">
        <v>17356</v>
      </c>
      <c r="E225">
        <v>4301</v>
      </c>
      <c r="F225">
        <v>0</v>
      </c>
      <c r="G225">
        <v>0</v>
      </c>
      <c r="H225">
        <v>0</v>
      </c>
      <c r="I225">
        <v>0</v>
      </c>
      <c r="J225">
        <v>0</v>
      </c>
      <c r="K225">
        <v>1718.5355056571632</v>
      </c>
      <c r="L225">
        <v>0</v>
      </c>
      <c r="M225">
        <v>23375.535505657164</v>
      </c>
      <c r="N225">
        <v>101683579.44960867</v>
      </c>
      <c r="R225" t="s">
        <v>189</v>
      </c>
      <c r="S225">
        <v>4350</v>
      </c>
      <c r="T225">
        <v>16707</v>
      </c>
      <c r="U225">
        <v>2843</v>
      </c>
      <c r="V225">
        <v>396</v>
      </c>
      <c r="W225">
        <v>0</v>
      </c>
      <c r="X225">
        <v>3055.3265526466889</v>
      </c>
      <c r="Y225">
        <v>0</v>
      </c>
      <c r="Z225">
        <v>23001.326552646689</v>
      </c>
      <c r="AA225">
        <v>100055771</v>
      </c>
      <c r="AB225">
        <v>72675450</v>
      </c>
      <c r="AC225">
        <v>0</v>
      </c>
      <c r="AD225">
        <v>12367050</v>
      </c>
      <c r="AE225" s="30">
        <v>0</v>
      </c>
      <c r="AF225" s="30">
        <v>395.97359999999998</v>
      </c>
      <c r="AG225" s="34">
        <v>2843</v>
      </c>
      <c r="AJ225" t="s">
        <v>189</v>
      </c>
      <c r="AK225">
        <v>-1837.4765804608633</v>
      </c>
      <c r="AL225">
        <v>-1379.0138117468496</v>
      </c>
      <c r="AM225">
        <v>-1629</v>
      </c>
      <c r="AN225">
        <v>207.99999999999991</v>
      </c>
      <c r="AO225">
        <v>-458.46276871401369</v>
      </c>
    </row>
    <row r="226" spans="2:41">
      <c r="B226" t="s">
        <v>209</v>
      </c>
      <c r="C226">
        <v>9946</v>
      </c>
      <c r="D226">
        <v>15118</v>
      </c>
      <c r="E226">
        <v>1481</v>
      </c>
      <c r="F226">
        <v>0</v>
      </c>
      <c r="G226">
        <v>0</v>
      </c>
      <c r="H226">
        <v>0</v>
      </c>
      <c r="I226">
        <v>0</v>
      </c>
      <c r="J226">
        <v>0</v>
      </c>
      <c r="K226">
        <v>1718.5355056571632</v>
      </c>
      <c r="L226">
        <v>0</v>
      </c>
      <c r="M226">
        <v>18317.535505657164</v>
      </c>
      <c r="N226">
        <v>182186208.13926616</v>
      </c>
      <c r="R226" t="s">
        <v>209</v>
      </c>
      <c r="S226">
        <v>9946</v>
      </c>
      <c r="T226">
        <v>14482</v>
      </c>
      <c r="U226">
        <v>355</v>
      </c>
      <c r="V226">
        <v>0</v>
      </c>
      <c r="W226">
        <v>0</v>
      </c>
      <c r="X226">
        <v>3055.3265526466889</v>
      </c>
      <c r="Y226">
        <v>0</v>
      </c>
      <c r="Z226">
        <v>17892.326552646689</v>
      </c>
      <c r="AA226">
        <v>177957080</v>
      </c>
      <c r="AB226">
        <v>144037972</v>
      </c>
      <c r="AC226">
        <v>0</v>
      </c>
      <c r="AD226">
        <v>3530830</v>
      </c>
      <c r="AE226" s="30">
        <v>0</v>
      </c>
      <c r="AF226" s="30">
        <v>0</v>
      </c>
      <c r="AG226" s="34">
        <v>355</v>
      </c>
      <c r="AJ226" t="s">
        <v>209</v>
      </c>
      <c r="AK226">
        <v>-2097.8715913229471</v>
      </c>
      <c r="AL226">
        <v>-1690.0052670924715</v>
      </c>
      <c r="AM226">
        <v>-1940</v>
      </c>
      <c r="AN226">
        <v>157.99999999999991</v>
      </c>
      <c r="AO226">
        <v>-407.86632423047558</v>
      </c>
    </row>
    <row r="227" spans="2:41">
      <c r="B227" t="s">
        <v>265</v>
      </c>
      <c r="C227">
        <v>159663</v>
      </c>
      <c r="D227">
        <v>9894</v>
      </c>
      <c r="E227">
        <v>-615</v>
      </c>
      <c r="F227">
        <v>0</v>
      </c>
      <c r="G227">
        <v>0</v>
      </c>
      <c r="H227">
        <v>0</v>
      </c>
      <c r="I227">
        <v>648.92653867081174</v>
      </c>
      <c r="J227">
        <v>0</v>
      </c>
      <c r="K227">
        <v>1718.5355056571632</v>
      </c>
      <c r="L227">
        <v>0</v>
      </c>
      <c r="M227">
        <v>11646.462044327975</v>
      </c>
      <c r="N227">
        <v>1859509069.3835373</v>
      </c>
      <c r="R227" t="s">
        <v>265</v>
      </c>
      <c r="S227">
        <v>159663</v>
      </c>
      <c r="T227">
        <v>9289</v>
      </c>
      <c r="U227">
        <v>-332</v>
      </c>
      <c r="V227">
        <v>0</v>
      </c>
      <c r="W227">
        <v>0</v>
      </c>
      <c r="X227">
        <v>3055.3265526466889</v>
      </c>
      <c r="Y227">
        <v>0</v>
      </c>
      <c r="Z227">
        <v>12012.326552646689</v>
      </c>
      <c r="AA227">
        <v>1917924094</v>
      </c>
      <c r="AB227">
        <v>1483109607</v>
      </c>
      <c r="AC227">
        <v>0</v>
      </c>
      <c r="AD227">
        <v>0</v>
      </c>
      <c r="AE227" s="30">
        <v>0</v>
      </c>
      <c r="AF227" s="30">
        <v>0</v>
      </c>
      <c r="AG227" s="34">
        <v>-332</v>
      </c>
      <c r="AJ227" t="s">
        <v>265</v>
      </c>
      <c r="AK227">
        <v>-536.78740429948357</v>
      </c>
      <c r="AL227">
        <v>-780.2012572089352</v>
      </c>
      <c r="AM227">
        <v>-672.86527970978204</v>
      </c>
      <c r="AN227">
        <v>-135.86527970978202</v>
      </c>
      <c r="AO227">
        <v>243.41385290945163</v>
      </c>
    </row>
    <row r="228" spans="2:41">
      <c r="B228" t="s">
        <v>12</v>
      </c>
      <c r="C228">
        <v>22813</v>
      </c>
      <c r="D228">
        <v>14606</v>
      </c>
      <c r="E228">
        <v>3845</v>
      </c>
      <c r="F228">
        <v>0</v>
      </c>
      <c r="G228">
        <v>0</v>
      </c>
      <c r="H228">
        <v>0</v>
      </c>
      <c r="I228">
        <v>0</v>
      </c>
      <c r="J228">
        <v>0</v>
      </c>
      <c r="K228">
        <v>1718.5355056571632</v>
      </c>
      <c r="L228">
        <v>0</v>
      </c>
      <c r="M228">
        <v>20169.535505657164</v>
      </c>
      <c r="N228">
        <v>460127613.4905569</v>
      </c>
      <c r="R228" t="s">
        <v>12</v>
      </c>
      <c r="S228">
        <v>22813</v>
      </c>
      <c r="T228">
        <v>13989</v>
      </c>
      <c r="U228">
        <v>2317</v>
      </c>
      <c r="V228">
        <v>0</v>
      </c>
      <c r="W228">
        <v>0</v>
      </c>
      <c r="X228">
        <v>3055.3265526466889</v>
      </c>
      <c r="Y228">
        <v>0</v>
      </c>
      <c r="Z228">
        <v>19361.326552646689</v>
      </c>
      <c r="AA228">
        <v>441689943</v>
      </c>
      <c r="AB228">
        <v>319131057</v>
      </c>
      <c r="AC228">
        <v>0</v>
      </c>
      <c r="AD228">
        <v>52857721</v>
      </c>
      <c r="AE228" s="30">
        <v>0</v>
      </c>
      <c r="AF228" s="30">
        <v>0</v>
      </c>
      <c r="AG228" s="34">
        <v>2317</v>
      </c>
      <c r="AJ228" t="s">
        <v>12</v>
      </c>
      <c r="AK228">
        <v>-417.23574131121677</v>
      </c>
      <c r="AL228">
        <v>-241.11171618562548</v>
      </c>
      <c r="AM228">
        <v>-491.00000000000011</v>
      </c>
      <c r="AN228">
        <v>-74.000000000000085</v>
      </c>
      <c r="AO228">
        <v>-176.12402512559129</v>
      </c>
    </row>
    <row r="229" spans="2:41">
      <c r="B229" t="s">
        <v>20</v>
      </c>
      <c r="C229">
        <v>51774</v>
      </c>
      <c r="D229">
        <v>14653</v>
      </c>
      <c r="E229">
        <v>2807</v>
      </c>
      <c r="F229">
        <v>0</v>
      </c>
      <c r="G229">
        <v>0</v>
      </c>
      <c r="H229">
        <v>0</v>
      </c>
      <c r="I229">
        <v>0</v>
      </c>
      <c r="J229">
        <v>7.3012612934330718</v>
      </c>
      <c r="K229">
        <v>1718.5355056571632</v>
      </c>
      <c r="L229">
        <v>0</v>
      </c>
      <c r="M229">
        <v>19185.836766950597</v>
      </c>
      <c r="N229">
        <v>993327512.77210021</v>
      </c>
      <c r="R229" t="s">
        <v>20</v>
      </c>
      <c r="S229">
        <v>51774</v>
      </c>
      <c r="T229">
        <v>14035</v>
      </c>
      <c r="U229">
        <v>2246</v>
      </c>
      <c r="V229">
        <v>0</v>
      </c>
      <c r="W229">
        <v>0</v>
      </c>
      <c r="X229">
        <v>3055.3265526466889</v>
      </c>
      <c r="Y229">
        <v>0</v>
      </c>
      <c r="Z229">
        <v>19336.326552646689</v>
      </c>
      <c r="AA229">
        <v>1001118971</v>
      </c>
      <c r="AB229">
        <v>726648090</v>
      </c>
      <c r="AC229">
        <v>0</v>
      </c>
      <c r="AD229">
        <v>116284404</v>
      </c>
      <c r="AE229" s="30">
        <v>0</v>
      </c>
      <c r="AF229" s="30">
        <v>0</v>
      </c>
      <c r="AG229" s="34">
        <v>2246</v>
      </c>
      <c r="AJ229" t="s">
        <v>20</v>
      </c>
      <c r="AK229">
        <v>984.76456525823232</v>
      </c>
      <c r="AL229">
        <v>1431.5504096305785</v>
      </c>
      <c r="AM229">
        <v>1182</v>
      </c>
      <c r="AN229">
        <v>196.99999999999991</v>
      </c>
      <c r="AO229">
        <v>-446.78584437234622</v>
      </c>
    </row>
    <row r="230" spans="2:41">
      <c r="B230" t="s">
        <v>43</v>
      </c>
      <c r="C230">
        <v>59968</v>
      </c>
      <c r="D230">
        <v>10382</v>
      </c>
      <c r="E230">
        <v>-11</v>
      </c>
      <c r="F230">
        <v>0</v>
      </c>
      <c r="G230">
        <v>0</v>
      </c>
      <c r="H230">
        <v>0</v>
      </c>
      <c r="I230">
        <v>0</v>
      </c>
      <c r="J230">
        <v>0</v>
      </c>
      <c r="K230">
        <v>1718.5355056571632</v>
      </c>
      <c r="L230">
        <v>0</v>
      </c>
      <c r="M230">
        <v>12089.535505657163</v>
      </c>
      <c r="N230">
        <v>724985265.20324874</v>
      </c>
      <c r="R230" t="s">
        <v>43</v>
      </c>
      <c r="S230">
        <v>59968</v>
      </c>
      <c r="T230">
        <v>9790</v>
      </c>
      <c r="U230">
        <v>-612</v>
      </c>
      <c r="V230">
        <v>0</v>
      </c>
      <c r="W230">
        <v>0</v>
      </c>
      <c r="X230">
        <v>3055.3265526466889</v>
      </c>
      <c r="Y230">
        <v>0</v>
      </c>
      <c r="Z230">
        <v>12233.326552646689</v>
      </c>
      <c r="AA230">
        <v>733608127</v>
      </c>
      <c r="AB230">
        <v>587086720</v>
      </c>
      <c r="AC230">
        <v>0</v>
      </c>
      <c r="AD230">
        <v>0</v>
      </c>
      <c r="AE230" s="30">
        <v>0</v>
      </c>
      <c r="AF230" s="30">
        <v>0</v>
      </c>
      <c r="AG230" s="34">
        <v>-612</v>
      </c>
      <c r="AJ230" t="s">
        <v>43</v>
      </c>
      <c r="AK230">
        <v>19.626108114245653</v>
      </c>
      <c r="AL230">
        <v>576.11576825013526</v>
      </c>
      <c r="AM230">
        <v>325.99999999999989</v>
      </c>
      <c r="AN230">
        <v>305.99999999999989</v>
      </c>
      <c r="AO230">
        <v>-556.48966013588961</v>
      </c>
    </row>
    <row r="231" spans="2:41">
      <c r="B231" t="s">
        <v>49</v>
      </c>
      <c r="C231">
        <v>10438</v>
      </c>
      <c r="D231">
        <v>15070</v>
      </c>
      <c r="E231">
        <v>2229</v>
      </c>
      <c r="F231">
        <v>0</v>
      </c>
      <c r="G231">
        <v>0</v>
      </c>
      <c r="H231">
        <v>0</v>
      </c>
      <c r="I231">
        <v>0</v>
      </c>
      <c r="J231">
        <v>0</v>
      </c>
      <c r="K231">
        <v>1718.5355056571632</v>
      </c>
      <c r="L231">
        <v>0</v>
      </c>
      <c r="M231">
        <v>19017.535505657164</v>
      </c>
      <c r="N231">
        <v>198505035.60804948</v>
      </c>
      <c r="R231" t="s">
        <v>49</v>
      </c>
      <c r="S231">
        <v>10438</v>
      </c>
      <c r="T231">
        <v>14449</v>
      </c>
      <c r="U231">
        <v>928</v>
      </c>
      <c r="V231">
        <v>0</v>
      </c>
      <c r="W231">
        <v>0</v>
      </c>
      <c r="X231">
        <v>3055.3265526466889</v>
      </c>
      <c r="Y231">
        <v>0</v>
      </c>
      <c r="Z231">
        <v>18432.326552646689</v>
      </c>
      <c r="AA231">
        <v>192396625</v>
      </c>
      <c r="AB231">
        <v>150818662</v>
      </c>
      <c r="AC231">
        <v>0</v>
      </c>
      <c r="AD231">
        <v>9686464</v>
      </c>
      <c r="AE231" s="30">
        <v>0</v>
      </c>
      <c r="AF231" s="30">
        <v>0</v>
      </c>
      <c r="AG231" s="34">
        <v>928</v>
      </c>
      <c r="AJ231" t="s">
        <v>49</v>
      </c>
      <c r="AK231">
        <v>-425.34206479902787</v>
      </c>
      <c r="AL231">
        <v>350.76865770956738</v>
      </c>
      <c r="AM231">
        <v>100.99999999999989</v>
      </c>
      <c r="AN231">
        <v>525.99999999999989</v>
      </c>
      <c r="AO231">
        <v>-776.11072250859525</v>
      </c>
    </row>
    <row r="232" spans="2:41">
      <c r="B232" t="s">
        <v>70</v>
      </c>
      <c r="C232">
        <v>15336</v>
      </c>
      <c r="D232">
        <v>16069</v>
      </c>
      <c r="E232">
        <v>4157</v>
      </c>
      <c r="F232">
        <v>0</v>
      </c>
      <c r="G232">
        <v>0</v>
      </c>
      <c r="H232">
        <v>0</v>
      </c>
      <c r="I232">
        <v>0</v>
      </c>
      <c r="J232">
        <v>0</v>
      </c>
      <c r="K232">
        <v>1718.5355056571632</v>
      </c>
      <c r="L232">
        <v>0</v>
      </c>
      <c r="M232">
        <v>21944.535505657164</v>
      </c>
      <c r="N232">
        <v>336541396.51475829</v>
      </c>
      <c r="R232" t="s">
        <v>70</v>
      </c>
      <c r="S232">
        <v>15336</v>
      </c>
      <c r="T232">
        <v>15442</v>
      </c>
      <c r="U232">
        <v>1661</v>
      </c>
      <c r="V232">
        <v>0</v>
      </c>
      <c r="W232">
        <v>0</v>
      </c>
      <c r="X232">
        <v>3055.3265526466889</v>
      </c>
      <c r="Y232">
        <v>0</v>
      </c>
      <c r="Z232">
        <v>20158.326552646689</v>
      </c>
      <c r="AA232">
        <v>309148096</v>
      </c>
      <c r="AB232">
        <v>236818512</v>
      </c>
      <c r="AC232">
        <v>0</v>
      </c>
      <c r="AD232">
        <v>25473096</v>
      </c>
      <c r="AE232" s="30">
        <v>0</v>
      </c>
      <c r="AF232" s="30">
        <v>0</v>
      </c>
      <c r="AG232" s="34">
        <v>1661</v>
      </c>
      <c r="AJ232" t="s">
        <v>70</v>
      </c>
      <c r="AK232">
        <v>-404.65188976102218</v>
      </c>
      <c r="AL232">
        <v>671.74044565300574</v>
      </c>
      <c r="AM232">
        <v>421.99999999999977</v>
      </c>
      <c r="AN232">
        <v>826.99999999999977</v>
      </c>
      <c r="AO232">
        <v>-1076.3923354140279</v>
      </c>
    </row>
    <row r="233" spans="2:41">
      <c r="B233" t="s">
        <v>119</v>
      </c>
      <c r="C233">
        <v>16081</v>
      </c>
      <c r="D233">
        <v>13668</v>
      </c>
      <c r="E233">
        <v>297</v>
      </c>
      <c r="F233">
        <v>0</v>
      </c>
      <c r="G233">
        <v>0</v>
      </c>
      <c r="H233">
        <v>0</v>
      </c>
      <c r="I233">
        <v>0</v>
      </c>
      <c r="J233">
        <v>0</v>
      </c>
      <c r="K233">
        <v>1718.5355056571632</v>
      </c>
      <c r="L233">
        <v>0</v>
      </c>
      <c r="M233">
        <v>15683.535505657163</v>
      </c>
      <c r="N233">
        <v>252206934.46647283</v>
      </c>
      <c r="R233" t="s">
        <v>119</v>
      </c>
      <c r="S233">
        <v>16081</v>
      </c>
      <c r="T233">
        <v>13057</v>
      </c>
      <c r="U233">
        <v>-1064</v>
      </c>
      <c r="V233">
        <v>0</v>
      </c>
      <c r="W233">
        <v>0</v>
      </c>
      <c r="X233">
        <v>3055.3265526466889</v>
      </c>
      <c r="Y233">
        <v>0</v>
      </c>
      <c r="Z233">
        <v>15048.326552646689</v>
      </c>
      <c r="AA233">
        <v>241992139</v>
      </c>
      <c r="AB233">
        <v>209969617</v>
      </c>
      <c r="AC233">
        <v>0</v>
      </c>
      <c r="AD233">
        <v>0</v>
      </c>
      <c r="AE233" s="30">
        <v>0</v>
      </c>
      <c r="AF233" s="30">
        <v>0</v>
      </c>
      <c r="AG233" s="34">
        <v>-1064</v>
      </c>
      <c r="AJ233" t="s">
        <v>119</v>
      </c>
      <c r="AK233">
        <v>-3083.2149027678829</v>
      </c>
      <c r="AL233">
        <v>-2596.2881072743367</v>
      </c>
      <c r="AM233">
        <v>-2846</v>
      </c>
      <c r="AN233">
        <v>236.99999999999991</v>
      </c>
      <c r="AO233">
        <v>-486.92679549354625</v>
      </c>
    </row>
    <row r="234" spans="2:41">
      <c r="B234" t="s">
        <v>131</v>
      </c>
      <c r="C234">
        <v>26414</v>
      </c>
      <c r="D234">
        <v>15047</v>
      </c>
      <c r="E234">
        <v>6227</v>
      </c>
      <c r="F234">
        <v>0</v>
      </c>
      <c r="G234">
        <v>0</v>
      </c>
      <c r="H234">
        <v>0</v>
      </c>
      <c r="I234">
        <v>0</v>
      </c>
      <c r="J234">
        <v>0</v>
      </c>
      <c r="K234">
        <v>1718.5355056571632</v>
      </c>
      <c r="L234">
        <v>0</v>
      </c>
      <c r="M234">
        <v>22992.535505657164</v>
      </c>
      <c r="N234">
        <v>607324832.84642839</v>
      </c>
      <c r="R234" t="s">
        <v>131</v>
      </c>
      <c r="S234">
        <v>26414</v>
      </c>
      <c r="T234">
        <v>14427</v>
      </c>
      <c r="U234">
        <v>4044</v>
      </c>
      <c r="V234">
        <v>153</v>
      </c>
      <c r="W234">
        <v>0</v>
      </c>
      <c r="X234">
        <v>3055.3265526466889</v>
      </c>
      <c r="Y234">
        <v>0</v>
      </c>
      <c r="Z234">
        <v>21679.326552646689</v>
      </c>
      <c r="AA234">
        <v>572637732</v>
      </c>
      <c r="AB234">
        <v>381074778</v>
      </c>
      <c r="AC234">
        <v>0</v>
      </c>
      <c r="AD234">
        <v>106818216</v>
      </c>
      <c r="AE234" s="30">
        <v>0</v>
      </c>
      <c r="AF234" s="30">
        <v>152.97359999999998</v>
      </c>
      <c r="AG234" s="34">
        <v>4044</v>
      </c>
      <c r="AJ234" t="s">
        <v>131</v>
      </c>
      <c r="AK234">
        <v>1430.9361503262662</v>
      </c>
      <c r="AL234">
        <v>810.78484325366935</v>
      </c>
      <c r="AM234">
        <v>1295.134720290218</v>
      </c>
      <c r="AN234">
        <v>-135.86527970978202</v>
      </c>
      <c r="AO234">
        <v>620.15130707259686</v>
      </c>
    </row>
    <row r="235" spans="2:41">
      <c r="B235" t="s">
        <v>137</v>
      </c>
      <c r="C235">
        <v>10196</v>
      </c>
      <c r="D235">
        <v>14274</v>
      </c>
      <c r="E235">
        <v>1961</v>
      </c>
      <c r="F235">
        <v>0</v>
      </c>
      <c r="G235">
        <v>1292</v>
      </c>
      <c r="H235">
        <v>0</v>
      </c>
      <c r="I235">
        <v>0</v>
      </c>
      <c r="J235">
        <v>0</v>
      </c>
      <c r="K235">
        <v>1718.5355056571632</v>
      </c>
      <c r="L235">
        <v>0</v>
      </c>
      <c r="M235">
        <v>19245.535505657164</v>
      </c>
      <c r="N235">
        <v>196227480.01568046</v>
      </c>
      <c r="R235" t="s">
        <v>137</v>
      </c>
      <c r="S235">
        <v>10196</v>
      </c>
      <c r="T235">
        <v>13659</v>
      </c>
      <c r="U235">
        <v>337</v>
      </c>
      <c r="V235">
        <v>1182</v>
      </c>
      <c r="W235">
        <v>0</v>
      </c>
      <c r="X235">
        <v>3055.3265526466889</v>
      </c>
      <c r="Y235">
        <v>0</v>
      </c>
      <c r="Z235">
        <v>18233.326552646689</v>
      </c>
      <c r="AA235">
        <v>185906998</v>
      </c>
      <c r="AB235">
        <v>139267164</v>
      </c>
      <c r="AC235">
        <v>0</v>
      </c>
      <c r="AD235">
        <v>3436052</v>
      </c>
      <c r="AE235" s="30">
        <v>1182</v>
      </c>
      <c r="AF235" s="30">
        <v>0</v>
      </c>
      <c r="AG235" s="34">
        <v>337</v>
      </c>
      <c r="AJ235" t="s">
        <v>137</v>
      </c>
      <c r="AK235">
        <v>-597.59945524703471</v>
      </c>
      <c r="AL235">
        <v>-225.33216724395697</v>
      </c>
      <c r="AM235">
        <v>-470.00000000000011</v>
      </c>
      <c r="AN235">
        <v>127.99999999999991</v>
      </c>
      <c r="AO235">
        <v>-372.26728800307774</v>
      </c>
    </row>
    <row r="236" spans="2:41">
      <c r="B236" t="s">
        <v>144</v>
      </c>
      <c r="C236">
        <v>20560</v>
      </c>
      <c r="D236">
        <v>14228</v>
      </c>
      <c r="E236">
        <v>656</v>
      </c>
      <c r="F236">
        <v>0</v>
      </c>
      <c r="G236">
        <v>65</v>
      </c>
      <c r="H236">
        <v>0</v>
      </c>
      <c r="I236">
        <v>312.92653867081174</v>
      </c>
      <c r="J236">
        <v>215.30126129343307</v>
      </c>
      <c r="K236">
        <v>1718.5355056571632</v>
      </c>
      <c r="L236">
        <v>0</v>
      </c>
      <c r="M236">
        <v>17195.763305621407</v>
      </c>
      <c r="N236">
        <v>353544893.5635761</v>
      </c>
      <c r="R236" t="s">
        <v>144</v>
      </c>
      <c r="S236">
        <v>20560</v>
      </c>
      <c r="T236">
        <v>13613</v>
      </c>
      <c r="U236">
        <v>566</v>
      </c>
      <c r="V236">
        <v>112</v>
      </c>
      <c r="W236">
        <v>0</v>
      </c>
      <c r="X236">
        <v>3055.3265526466889</v>
      </c>
      <c r="Y236">
        <v>0</v>
      </c>
      <c r="Z236">
        <v>17346.326552646689</v>
      </c>
      <c r="AA236">
        <v>356640474</v>
      </c>
      <c r="AB236">
        <v>279883280</v>
      </c>
      <c r="AC236">
        <v>0</v>
      </c>
      <c r="AD236">
        <v>11636960</v>
      </c>
      <c r="AE236" s="30">
        <v>112</v>
      </c>
      <c r="AF236" s="30">
        <v>0</v>
      </c>
      <c r="AG236" s="34">
        <v>566</v>
      </c>
      <c r="AJ236" t="s">
        <v>144</v>
      </c>
      <c r="AK236">
        <v>1600.9059414621815</v>
      </c>
      <c r="AL236">
        <v>1967.9630231876781</v>
      </c>
      <c r="AM236">
        <v>1718</v>
      </c>
      <c r="AN236">
        <v>116.99999999999991</v>
      </c>
      <c r="AO236">
        <v>-367.05708172549657</v>
      </c>
    </row>
    <row r="237" spans="2:41">
      <c r="B237" t="s">
        <v>167</v>
      </c>
      <c r="C237">
        <v>6920</v>
      </c>
      <c r="D237">
        <v>18128</v>
      </c>
      <c r="E237">
        <v>2813</v>
      </c>
      <c r="F237">
        <v>0</v>
      </c>
      <c r="G237">
        <v>170</v>
      </c>
      <c r="H237">
        <v>0</v>
      </c>
      <c r="I237">
        <v>1177.9265386708116</v>
      </c>
      <c r="J237">
        <v>87.301261293433072</v>
      </c>
      <c r="K237">
        <v>1718.5355056571632</v>
      </c>
      <c r="L237">
        <v>0</v>
      </c>
      <c r="M237">
        <v>24094.763305621407</v>
      </c>
      <c r="N237">
        <v>166735762.07490015</v>
      </c>
      <c r="R237" t="s">
        <v>167</v>
      </c>
      <c r="S237">
        <v>6920</v>
      </c>
      <c r="T237">
        <v>17489</v>
      </c>
      <c r="U237">
        <v>3437</v>
      </c>
      <c r="V237">
        <v>392</v>
      </c>
      <c r="W237">
        <v>0</v>
      </c>
      <c r="X237">
        <v>3055.3265526466889</v>
      </c>
      <c r="Y237">
        <v>0</v>
      </c>
      <c r="Z237">
        <v>24373.326552646689</v>
      </c>
      <c r="AA237">
        <v>168663420</v>
      </c>
      <c r="AB237">
        <v>121023880</v>
      </c>
      <c r="AC237">
        <v>0</v>
      </c>
      <c r="AD237">
        <v>23784040</v>
      </c>
      <c r="AE237" s="30">
        <v>272</v>
      </c>
      <c r="AF237" s="30">
        <v>119.69659999999999</v>
      </c>
      <c r="AG237" s="34">
        <v>3437</v>
      </c>
      <c r="AJ237" t="s">
        <v>167</v>
      </c>
      <c r="AK237">
        <v>-1000.8046379289808</v>
      </c>
      <c r="AL237">
        <v>-1015.0113070180478</v>
      </c>
      <c r="AM237">
        <v>-1136.865279709782</v>
      </c>
      <c r="AN237">
        <v>-135.86527970978202</v>
      </c>
      <c r="AO237">
        <v>14.206669089066963</v>
      </c>
    </row>
    <row r="238" spans="2:41">
      <c r="B238" t="s">
        <v>180</v>
      </c>
      <c r="C238">
        <v>11082</v>
      </c>
      <c r="D238">
        <v>15893</v>
      </c>
      <c r="E238">
        <v>3764</v>
      </c>
      <c r="F238">
        <v>0</v>
      </c>
      <c r="G238">
        <v>0</v>
      </c>
      <c r="H238">
        <v>0</v>
      </c>
      <c r="I238">
        <v>0</v>
      </c>
      <c r="J238">
        <v>0</v>
      </c>
      <c r="K238">
        <v>1718.5355056571632</v>
      </c>
      <c r="L238">
        <v>0</v>
      </c>
      <c r="M238">
        <v>21375.535505657164</v>
      </c>
      <c r="N238">
        <v>236883684.47369269</v>
      </c>
      <c r="R238" t="s">
        <v>180</v>
      </c>
      <c r="S238">
        <v>11082</v>
      </c>
      <c r="T238">
        <v>15267</v>
      </c>
      <c r="U238">
        <v>2034</v>
      </c>
      <c r="V238">
        <v>0</v>
      </c>
      <c r="W238">
        <v>0</v>
      </c>
      <c r="X238">
        <v>3055.3265526466889</v>
      </c>
      <c r="Y238">
        <v>0</v>
      </c>
      <c r="Z238">
        <v>20356.326552646689</v>
      </c>
      <c r="AA238">
        <v>225588811</v>
      </c>
      <c r="AB238">
        <v>169188894</v>
      </c>
      <c r="AC238">
        <v>0</v>
      </c>
      <c r="AD238">
        <v>22540788</v>
      </c>
      <c r="AE238" s="30">
        <v>0</v>
      </c>
      <c r="AF238" s="30">
        <v>0</v>
      </c>
      <c r="AG238" s="34">
        <v>2034</v>
      </c>
      <c r="AJ238" t="s">
        <v>180</v>
      </c>
      <c r="AK238">
        <v>205.46535156525988</v>
      </c>
      <c r="AL238">
        <v>683.04484164665701</v>
      </c>
      <c r="AM238">
        <v>432.99999999999989</v>
      </c>
      <c r="AN238">
        <v>227.99999999999991</v>
      </c>
      <c r="AO238">
        <v>-477.57949008139713</v>
      </c>
    </row>
    <row r="239" spans="2:41">
      <c r="B239" t="s">
        <v>192</v>
      </c>
      <c r="C239">
        <v>10956</v>
      </c>
      <c r="D239">
        <v>14017</v>
      </c>
      <c r="E239">
        <v>1163</v>
      </c>
      <c r="F239">
        <v>0</v>
      </c>
      <c r="G239">
        <v>0</v>
      </c>
      <c r="H239">
        <v>0</v>
      </c>
      <c r="I239">
        <v>0</v>
      </c>
      <c r="J239">
        <v>0</v>
      </c>
      <c r="K239">
        <v>1718.5355056571632</v>
      </c>
      <c r="L239">
        <v>0</v>
      </c>
      <c r="M239">
        <v>16898.535505657164</v>
      </c>
      <c r="N239">
        <v>185140354.99997988</v>
      </c>
      <c r="R239" t="s">
        <v>192</v>
      </c>
      <c r="S239">
        <v>10956</v>
      </c>
      <c r="T239">
        <v>13403</v>
      </c>
      <c r="U239">
        <v>-1076</v>
      </c>
      <c r="V239">
        <v>277</v>
      </c>
      <c r="W239">
        <v>0</v>
      </c>
      <c r="X239">
        <v>3055.3265526466889</v>
      </c>
      <c r="Y239">
        <v>0</v>
      </c>
      <c r="Z239">
        <v>15659.326552646689</v>
      </c>
      <c r="AA239">
        <v>171563582</v>
      </c>
      <c r="AB239">
        <v>146843268</v>
      </c>
      <c r="AC239">
        <v>0</v>
      </c>
      <c r="AD239">
        <v>0</v>
      </c>
      <c r="AE239" s="30">
        <v>0</v>
      </c>
      <c r="AF239" s="30">
        <v>276.69439999999997</v>
      </c>
      <c r="AG239" s="34">
        <v>-1076</v>
      </c>
      <c r="AJ239" t="s">
        <v>192</v>
      </c>
      <c r="AK239">
        <v>-141.1068134702</v>
      </c>
      <c r="AL239">
        <v>-347.69678000966178</v>
      </c>
      <c r="AM239">
        <v>-276.86527970978204</v>
      </c>
      <c r="AN239">
        <v>-135.86527970978202</v>
      </c>
      <c r="AO239">
        <v>206.58996653946178</v>
      </c>
    </row>
    <row r="240" spans="2:41">
      <c r="B240" t="s">
        <v>214</v>
      </c>
      <c r="C240">
        <v>11256</v>
      </c>
      <c r="D240">
        <v>13706</v>
      </c>
      <c r="E240">
        <v>743</v>
      </c>
      <c r="F240">
        <v>0</v>
      </c>
      <c r="G240">
        <v>0</v>
      </c>
      <c r="H240">
        <v>0</v>
      </c>
      <c r="I240">
        <v>0</v>
      </c>
      <c r="J240">
        <v>0</v>
      </c>
      <c r="K240">
        <v>1718.5355056571632</v>
      </c>
      <c r="L240">
        <v>0</v>
      </c>
      <c r="M240">
        <v>16167.535505657163</v>
      </c>
      <c r="N240">
        <v>181981779.65167701</v>
      </c>
      <c r="R240" t="s">
        <v>214</v>
      </c>
      <c r="S240">
        <v>11256</v>
      </c>
      <c r="T240">
        <v>13094</v>
      </c>
      <c r="U240">
        <v>-330</v>
      </c>
      <c r="V240">
        <v>0</v>
      </c>
      <c r="W240">
        <v>0</v>
      </c>
      <c r="X240">
        <v>3055.3265526466889</v>
      </c>
      <c r="Y240">
        <v>0</v>
      </c>
      <c r="Z240">
        <v>15819.326552646689</v>
      </c>
      <c r="AA240">
        <v>178062340</v>
      </c>
      <c r="AB240">
        <v>147386064</v>
      </c>
      <c r="AC240">
        <v>0</v>
      </c>
      <c r="AD240">
        <v>0</v>
      </c>
      <c r="AE240" s="30">
        <v>0</v>
      </c>
      <c r="AF240" s="30">
        <v>0</v>
      </c>
      <c r="AG240" s="34">
        <v>-330</v>
      </c>
      <c r="AJ240" t="s">
        <v>214</v>
      </c>
      <c r="AK240">
        <v>-459.01338905428565</v>
      </c>
      <c r="AL240">
        <v>-403.39185550530874</v>
      </c>
      <c r="AM240">
        <v>-594.86527970978204</v>
      </c>
      <c r="AN240">
        <v>-135.86527970978202</v>
      </c>
      <c r="AO240">
        <v>-55.621533548976913</v>
      </c>
    </row>
    <row r="241" spans="2:41">
      <c r="B241" t="s">
        <v>249</v>
      </c>
      <c r="C241">
        <v>6734</v>
      </c>
      <c r="D241">
        <v>18055</v>
      </c>
      <c r="E241">
        <v>6515</v>
      </c>
      <c r="F241">
        <v>0</v>
      </c>
      <c r="G241">
        <v>0</v>
      </c>
      <c r="H241">
        <v>0</v>
      </c>
      <c r="I241">
        <v>0</v>
      </c>
      <c r="J241">
        <v>0</v>
      </c>
      <c r="K241">
        <v>1718.5355056571632</v>
      </c>
      <c r="L241">
        <v>0</v>
      </c>
      <c r="M241">
        <v>26288.535505657164</v>
      </c>
      <c r="N241">
        <v>177026998.09509534</v>
      </c>
      <c r="R241" t="s">
        <v>249</v>
      </c>
      <c r="S241">
        <v>6734</v>
      </c>
      <c r="T241">
        <v>17416</v>
      </c>
      <c r="U241">
        <v>5257</v>
      </c>
      <c r="V241">
        <v>0</v>
      </c>
      <c r="W241">
        <v>0</v>
      </c>
      <c r="X241">
        <v>3055.3265526466889</v>
      </c>
      <c r="Y241">
        <v>0</v>
      </c>
      <c r="Z241">
        <v>25728.326552646689</v>
      </c>
      <c r="AA241">
        <v>173254551</v>
      </c>
      <c r="AB241">
        <v>117279344</v>
      </c>
      <c r="AC241">
        <v>0</v>
      </c>
      <c r="AD241">
        <v>35400638</v>
      </c>
      <c r="AE241" s="30">
        <v>0</v>
      </c>
      <c r="AF241" s="30">
        <v>0</v>
      </c>
      <c r="AG241" s="34">
        <v>5257</v>
      </c>
      <c r="AJ241" t="s">
        <v>249</v>
      </c>
      <c r="AK241">
        <v>2016.2221621950084</v>
      </c>
      <c r="AL241">
        <v>994.96990278508383</v>
      </c>
      <c r="AM241">
        <v>1880.134720290218</v>
      </c>
      <c r="AN241">
        <v>-135.86527970978202</v>
      </c>
      <c r="AO241">
        <v>1021.2522594099246</v>
      </c>
    </row>
    <row r="242" spans="2:41">
      <c r="B242" t="s">
        <v>277</v>
      </c>
      <c r="C242">
        <v>6923</v>
      </c>
      <c r="D242">
        <v>17391</v>
      </c>
      <c r="E242">
        <v>8145</v>
      </c>
      <c r="F242">
        <v>0</v>
      </c>
      <c r="G242">
        <v>1536</v>
      </c>
      <c r="H242">
        <v>127</v>
      </c>
      <c r="I242">
        <v>0</v>
      </c>
      <c r="J242">
        <v>0</v>
      </c>
      <c r="K242">
        <v>1718.5355056571632</v>
      </c>
      <c r="L242">
        <v>0</v>
      </c>
      <c r="M242">
        <v>28917.535505657164</v>
      </c>
      <c r="N242">
        <v>200196098.30566454</v>
      </c>
      <c r="R242" t="s">
        <v>277</v>
      </c>
      <c r="S242">
        <v>6923</v>
      </c>
      <c r="T242">
        <v>16756</v>
      </c>
      <c r="U242">
        <v>6636</v>
      </c>
      <c r="V242">
        <v>2161</v>
      </c>
      <c r="W242">
        <v>0</v>
      </c>
      <c r="X242">
        <v>3055.3265526466889</v>
      </c>
      <c r="Y242">
        <v>0</v>
      </c>
      <c r="Z242">
        <v>28608.326552646689</v>
      </c>
      <c r="AA242">
        <v>198055445</v>
      </c>
      <c r="AB242">
        <v>116001788</v>
      </c>
      <c r="AC242">
        <v>0</v>
      </c>
      <c r="AD242">
        <v>45941028</v>
      </c>
      <c r="AE242" s="30">
        <v>1534</v>
      </c>
      <c r="AF242" s="30">
        <v>627.3646</v>
      </c>
      <c r="AG242" s="34">
        <v>6636</v>
      </c>
      <c r="AJ242" t="s">
        <v>277</v>
      </c>
      <c r="AK242">
        <v>-949.19308071050909</v>
      </c>
      <c r="AL242">
        <v>-1958.5058334191672</v>
      </c>
      <c r="AM242">
        <v>-1084.865279709782</v>
      </c>
      <c r="AN242">
        <v>-135.86527970978202</v>
      </c>
      <c r="AO242">
        <v>1009.3127527086581</v>
      </c>
    </row>
    <row r="243" spans="2:41">
      <c r="B243" t="s">
        <v>18</v>
      </c>
      <c r="C243">
        <v>26462</v>
      </c>
      <c r="D243">
        <v>17155</v>
      </c>
      <c r="E243">
        <v>4359</v>
      </c>
      <c r="F243">
        <v>0</v>
      </c>
      <c r="G243">
        <v>0</v>
      </c>
      <c r="H243">
        <v>0</v>
      </c>
      <c r="I243">
        <v>0</v>
      </c>
      <c r="J243">
        <v>0</v>
      </c>
      <c r="K243">
        <v>1718.5355056571632</v>
      </c>
      <c r="L243">
        <v>0</v>
      </c>
      <c r="M243">
        <v>23232.535505657164</v>
      </c>
      <c r="N243">
        <v>614779354.55069983</v>
      </c>
      <c r="R243" t="s">
        <v>18</v>
      </c>
      <c r="S243">
        <v>26462</v>
      </c>
      <c r="T243">
        <v>16526</v>
      </c>
      <c r="U243">
        <v>2343</v>
      </c>
      <c r="V243">
        <v>347</v>
      </c>
      <c r="W243">
        <v>0</v>
      </c>
      <c r="X243">
        <v>3055.3265526466889</v>
      </c>
      <c r="Y243">
        <v>0</v>
      </c>
      <c r="Z243">
        <v>22271.326552646689</v>
      </c>
      <c r="AA243">
        <v>589343843</v>
      </c>
      <c r="AB243">
        <v>437311012</v>
      </c>
      <c r="AC243">
        <v>0</v>
      </c>
      <c r="AD243">
        <v>62000466</v>
      </c>
      <c r="AE243" s="30">
        <v>0</v>
      </c>
      <c r="AF243" s="30">
        <v>346.90379999999999</v>
      </c>
      <c r="AG243" s="34">
        <v>2343</v>
      </c>
      <c r="AJ243" t="s">
        <v>18</v>
      </c>
      <c r="AK243">
        <v>1867.2523698052773</v>
      </c>
      <c r="AL243">
        <v>676.97073861163517</v>
      </c>
      <c r="AM243">
        <v>1731.134720290218</v>
      </c>
      <c r="AN243">
        <v>-135.86527970978202</v>
      </c>
      <c r="AO243">
        <v>1190.2816311936422</v>
      </c>
    </row>
    <row r="244" spans="2:41">
      <c r="B244" t="s">
        <v>58</v>
      </c>
      <c r="C244">
        <v>103581</v>
      </c>
      <c r="D244">
        <v>10408</v>
      </c>
      <c r="E244">
        <v>-943</v>
      </c>
      <c r="F244">
        <v>0</v>
      </c>
      <c r="G244">
        <v>0</v>
      </c>
      <c r="H244">
        <v>0</v>
      </c>
      <c r="I244">
        <v>196.92653867081174</v>
      </c>
      <c r="J244">
        <v>75.301261293433072</v>
      </c>
      <c r="K244">
        <v>1718.5355056571632</v>
      </c>
      <c r="L244">
        <v>0</v>
      </c>
      <c r="M244">
        <v>11455.763305621407</v>
      </c>
      <c r="N244">
        <v>1186599418.9595709</v>
      </c>
      <c r="R244" t="s">
        <v>58</v>
      </c>
      <c r="S244">
        <v>103581</v>
      </c>
      <c r="T244">
        <v>9821</v>
      </c>
      <c r="U244">
        <v>-1130</v>
      </c>
      <c r="V244">
        <v>0</v>
      </c>
      <c r="W244">
        <v>0</v>
      </c>
      <c r="X244">
        <v>3055.3265526466889</v>
      </c>
      <c r="Y244">
        <v>0</v>
      </c>
      <c r="Z244">
        <v>11746.326552646689</v>
      </c>
      <c r="AA244">
        <v>1216696251</v>
      </c>
      <c r="AB244">
        <v>1017269001</v>
      </c>
      <c r="AC244">
        <v>0</v>
      </c>
      <c r="AD244">
        <v>0</v>
      </c>
      <c r="AE244" s="30">
        <v>0</v>
      </c>
      <c r="AF244" s="30">
        <v>0</v>
      </c>
      <c r="AG244" s="34">
        <v>-1130</v>
      </c>
      <c r="AJ244" t="s">
        <v>58</v>
      </c>
      <c r="AK244">
        <v>85.619769343414191</v>
      </c>
      <c r="AL244">
        <v>60.16945258083615</v>
      </c>
      <c r="AM244">
        <v>-49.865279709782016</v>
      </c>
      <c r="AN244">
        <v>-135.86527970978202</v>
      </c>
      <c r="AO244">
        <v>25.450316762578041</v>
      </c>
    </row>
    <row r="245" spans="2:41">
      <c r="B245" t="s">
        <v>74</v>
      </c>
      <c r="C245">
        <v>9375</v>
      </c>
      <c r="D245">
        <v>13382</v>
      </c>
      <c r="E245">
        <v>1911</v>
      </c>
      <c r="F245">
        <v>0</v>
      </c>
      <c r="G245">
        <v>0</v>
      </c>
      <c r="H245">
        <v>0</v>
      </c>
      <c r="I245">
        <v>0</v>
      </c>
      <c r="J245">
        <v>0</v>
      </c>
      <c r="K245">
        <v>1718.5355056571632</v>
      </c>
      <c r="L245">
        <v>0</v>
      </c>
      <c r="M245">
        <v>17011.535505657164</v>
      </c>
      <c r="N245">
        <v>159483145.36553591</v>
      </c>
      <c r="R245" t="s">
        <v>74</v>
      </c>
      <c r="S245">
        <v>9375</v>
      </c>
      <c r="T245">
        <v>12776</v>
      </c>
      <c r="U245">
        <v>-238</v>
      </c>
      <c r="V245">
        <v>0</v>
      </c>
      <c r="W245">
        <v>0</v>
      </c>
      <c r="X245">
        <v>3055.3265526466889</v>
      </c>
      <c r="Y245">
        <v>0</v>
      </c>
      <c r="Z245">
        <v>15593.326552646689</v>
      </c>
      <c r="AA245">
        <v>146187436</v>
      </c>
      <c r="AB245">
        <v>119775000</v>
      </c>
      <c r="AC245">
        <v>0</v>
      </c>
      <c r="AD245">
        <v>0</v>
      </c>
      <c r="AE245" s="30">
        <v>0</v>
      </c>
      <c r="AF245" s="30">
        <v>0</v>
      </c>
      <c r="AG245" s="34">
        <v>-238</v>
      </c>
      <c r="AJ245" t="s">
        <v>74</v>
      </c>
      <c r="AK245">
        <v>181.70348128755268</v>
      </c>
      <c r="AL245">
        <v>874.11007520144176</v>
      </c>
      <c r="AM245">
        <v>623.99999999999989</v>
      </c>
      <c r="AN245">
        <v>441.99999999999989</v>
      </c>
      <c r="AO245">
        <v>-692.40659391388908</v>
      </c>
    </row>
    <row r="246" spans="2:41">
      <c r="B246" t="s">
        <v>76</v>
      </c>
      <c r="C246">
        <v>37693</v>
      </c>
      <c r="D246">
        <v>13005</v>
      </c>
      <c r="E246">
        <v>1479</v>
      </c>
      <c r="F246">
        <v>0</v>
      </c>
      <c r="G246">
        <v>0</v>
      </c>
      <c r="H246">
        <v>0</v>
      </c>
      <c r="I246">
        <v>0</v>
      </c>
      <c r="J246">
        <v>0</v>
      </c>
      <c r="K246">
        <v>1718.5355056571632</v>
      </c>
      <c r="L246">
        <v>0</v>
      </c>
      <c r="M246">
        <v>16202.535505657163</v>
      </c>
      <c r="N246">
        <v>610722170.81473541</v>
      </c>
      <c r="R246" t="s">
        <v>76</v>
      </c>
      <c r="S246">
        <v>37693</v>
      </c>
      <c r="T246">
        <v>12402</v>
      </c>
      <c r="U246">
        <v>-310</v>
      </c>
      <c r="V246">
        <v>0</v>
      </c>
      <c r="W246">
        <v>0</v>
      </c>
      <c r="X246">
        <v>3055.3265526466889</v>
      </c>
      <c r="Y246">
        <v>0</v>
      </c>
      <c r="Z246">
        <v>15147.326552646689</v>
      </c>
      <c r="AA246">
        <v>570948180</v>
      </c>
      <c r="AB246">
        <v>467468586</v>
      </c>
      <c r="AC246">
        <v>0</v>
      </c>
      <c r="AD246">
        <v>0</v>
      </c>
      <c r="AE246" s="30">
        <v>0</v>
      </c>
      <c r="AF246" s="30">
        <v>0</v>
      </c>
      <c r="AG246" s="34">
        <v>-310</v>
      </c>
      <c r="AJ246" t="s">
        <v>76</v>
      </c>
      <c r="AK246">
        <v>1876.7602179577098</v>
      </c>
      <c r="AL246">
        <v>1976.0960217061693</v>
      </c>
      <c r="AM246">
        <v>1741.134720290218</v>
      </c>
      <c r="AN246">
        <v>-135.86527970978202</v>
      </c>
      <c r="AO246">
        <v>-99.335803748459512</v>
      </c>
    </row>
    <row r="247" spans="2:41">
      <c r="B247" t="s">
        <v>128</v>
      </c>
      <c r="C247">
        <v>18581</v>
      </c>
      <c r="D247">
        <v>16819</v>
      </c>
      <c r="E247">
        <v>4818</v>
      </c>
      <c r="F247">
        <v>0</v>
      </c>
      <c r="G247">
        <v>168</v>
      </c>
      <c r="H247">
        <v>0</v>
      </c>
      <c r="I247">
        <v>0</v>
      </c>
      <c r="J247">
        <v>0</v>
      </c>
      <c r="K247">
        <v>1718.5355056571632</v>
      </c>
      <c r="L247">
        <v>0</v>
      </c>
      <c r="M247">
        <v>23523.535505657164</v>
      </c>
      <c r="N247">
        <v>437090813.23061579</v>
      </c>
      <c r="R247" t="s">
        <v>128</v>
      </c>
      <c r="S247">
        <v>18581</v>
      </c>
      <c r="T247">
        <v>16192</v>
      </c>
      <c r="U247">
        <v>3111</v>
      </c>
      <c r="V247">
        <v>462</v>
      </c>
      <c r="W247">
        <v>0</v>
      </c>
      <c r="X247">
        <v>3055.3265526466889</v>
      </c>
      <c r="Y247">
        <v>0</v>
      </c>
      <c r="Z247">
        <v>22820.326552646689</v>
      </c>
      <c r="AA247">
        <v>424024488</v>
      </c>
      <c r="AB247">
        <v>300863552</v>
      </c>
      <c r="AC247">
        <v>0</v>
      </c>
      <c r="AD247">
        <v>57805491</v>
      </c>
      <c r="AE247" s="30">
        <v>331</v>
      </c>
      <c r="AF247" s="30">
        <v>130.90639999999996</v>
      </c>
      <c r="AG247" s="34">
        <v>3111</v>
      </c>
      <c r="AJ247" t="s">
        <v>128</v>
      </c>
      <c r="AK247">
        <v>2755.9440325258402</v>
      </c>
      <c r="AL247">
        <v>1221.3970440551893</v>
      </c>
      <c r="AM247">
        <v>2620.134720290218</v>
      </c>
      <c r="AN247">
        <v>-135.86527970978202</v>
      </c>
      <c r="AO247">
        <v>1534.5469884706508</v>
      </c>
    </row>
    <row r="248" spans="2:41">
      <c r="B248" t="s">
        <v>155</v>
      </c>
      <c r="C248">
        <v>9381</v>
      </c>
      <c r="D248">
        <v>17959</v>
      </c>
      <c r="E248">
        <v>5180</v>
      </c>
      <c r="F248">
        <v>0</v>
      </c>
      <c r="G248">
        <v>0</v>
      </c>
      <c r="H248">
        <v>0</v>
      </c>
      <c r="I248">
        <v>0</v>
      </c>
      <c r="J248">
        <v>0</v>
      </c>
      <c r="K248">
        <v>1718.5355056571632</v>
      </c>
      <c r="L248">
        <v>0</v>
      </c>
      <c r="M248">
        <v>24857.535505657164</v>
      </c>
      <c r="N248">
        <v>233188540.57856986</v>
      </c>
      <c r="R248" t="s">
        <v>155</v>
      </c>
      <c r="S248">
        <v>9381</v>
      </c>
      <c r="T248">
        <v>17325</v>
      </c>
      <c r="U248">
        <v>4114</v>
      </c>
      <c r="V248">
        <v>0</v>
      </c>
      <c r="W248">
        <v>0</v>
      </c>
      <c r="X248">
        <v>3055.3265526466889</v>
      </c>
      <c r="Y248">
        <v>0</v>
      </c>
      <c r="Z248">
        <v>24494.326552646689</v>
      </c>
      <c r="AA248">
        <v>229781277</v>
      </c>
      <c r="AB248">
        <v>162525825</v>
      </c>
      <c r="AC248">
        <v>0</v>
      </c>
      <c r="AD248">
        <v>38593434</v>
      </c>
      <c r="AE248" s="30">
        <v>0</v>
      </c>
      <c r="AF248" s="30">
        <v>0</v>
      </c>
      <c r="AG248" s="34">
        <v>4114</v>
      </c>
      <c r="AJ248" t="s">
        <v>155</v>
      </c>
      <c r="AK248">
        <v>-313.0381507354914</v>
      </c>
      <c r="AL248">
        <v>-98.957379906265487</v>
      </c>
      <c r="AM248">
        <v>-349.00000000000011</v>
      </c>
      <c r="AN248">
        <v>-36.000000000000085</v>
      </c>
      <c r="AO248">
        <v>-214.08077082922591</v>
      </c>
    </row>
    <row r="249" spans="2:41">
      <c r="B249" t="s">
        <v>165</v>
      </c>
      <c r="C249">
        <v>5773</v>
      </c>
      <c r="D249">
        <v>16117</v>
      </c>
      <c r="E249">
        <v>4694</v>
      </c>
      <c r="F249">
        <v>0</v>
      </c>
      <c r="G249">
        <v>0</v>
      </c>
      <c r="H249">
        <v>0</v>
      </c>
      <c r="I249">
        <v>0</v>
      </c>
      <c r="J249">
        <v>0</v>
      </c>
      <c r="K249">
        <v>1718.5355056571632</v>
      </c>
      <c r="L249">
        <v>0</v>
      </c>
      <c r="M249">
        <v>22529.535505657164</v>
      </c>
      <c r="N249">
        <v>130063008.47415881</v>
      </c>
      <c r="R249" t="s">
        <v>165</v>
      </c>
      <c r="S249">
        <v>5773</v>
      </c>
      <c r="T249">
        <v>15495</v>
      </c>
      <c r="U249">
        <v>3590</v>
      </c>
      <c r="V249">
        <v>0</v>
      </c>
      <c r="W249">
        <v>0</v>
      </c>
      <c r="X249">
        <v>3055.3265526466889</v>
      </c>
      <c r="Y249">
        <v>0</v>
      </c>
      <c r="Z249">
        <v>22140.326552646689</v>
      </c>
      <c r="AA249">
        <v>127816105</v>
      </c>
      <c r="AB249">
        <v>89452635</v>
      </c>
      <c r="AC249">
        <v>0</v>
      </c>
      <c r="AD249">
        <v>20725070</v>
      </c>
      <c r="AE249" s="30">
        <v>0</v>
      </c>
      <c r="AF249" s="30">
        <v>0</v>
      </c>
      <c r="AG249" s="34">
        <v>3590</v>
      </c>
      <c r="AJ249" t="s">
        <v>165</v>
      </c>
      <c r="AK249">
        <v>746.84566245799851</v>
      </c>
      <c r="AL249">
        <v>796.74315084282443</v>
      </c>
      <c r="AM249">
        <v>611.13472029021796</v>
      </c>
      <c r="AN249">
        <v>-135.86527970978202</v>
      </c>
      <c r="AO249">
        <v>-49.89748838482592</v>
      </c>
    </row>
    <row r="250" spans="2:41">
      <c r="B250" t="s">
        <v>171</v>
      </c>
      <c r="C250">
        <v>11563</v>
      </c>
      <c r="D250">
        <v>17919</v>
      </c>
      <c r="E250">
        <v>4513</v>
      </c>
      <c r="F250">
        <v>0</v>
      </c>
      <c r="G250">
        <v>0</v>
      </c>
      <c r="H250">
        <v>0</v>
      </c>
      <c r="I250">
        <v>0</v>
      </c>
      <c r="J250">
        <v>0</v>
      </c>
      <c r="K250">
        <v>1718.5355056571632</v>
      </c>
      <c r="L250">
        <v>0</v>
      </c>
      <c r="M250">
        <v>24150.535505657164</v>
      </c>
      <c r="N250">
        <v>279252642.0519138</v>
      </c>
      <c r="R250" t="s">
        <v>171</v>
      </c>
      <c r="S250">
        <v>11563</v>
      </c>
      <c r="T250">
        <v>17286</v>
      </c>
      <c r="U250">
        <v>3220</v>
      </c>
      <c r="V250">
        <v>0</v>
      </c>
      <c r="W250">
        <v>0</v>
      </c>
      <c r="X250">
        <v>3055.3265526466889</v>
      </c>
      <c r="Y250">
        <v>0</v>
      </c>
      <c r="Z250">
        <v>23561.326552646689</v>
      </c>
      <c r="AA250">
        <v>272439619</v>
      </c>
      <c r="AB250">
        <v>199878018</v>
      </c>
      <c r="AC250">
        <v>0</v>
      </c>
      <c r="AD250">
        <v>37232860</v>
      </c>
      <c r="AE250" s="30">
        <v>0</v>
      </c>
      <c r="AF250" s="30">
        <v>0</v>
      </c>
      <c r="AG250" s="34">
        <v>3220</v>
      </c>
      <c r="AJ250" t="s">
        <v>171</v>
      </c>
      <c r="AK250">
        <v>1445.8559512779266</v>
      </c>
      <c r="AL250">
        <v>230.89598829291208</v>
      </c>
      <c r="AM250">
        <v>1310.134720290218</v>
      </c>
      <c r="AN250">
        <v>-135.86527970978202</v>
      </c>
      <c r="AO250">
        <v>1214.9599629850145</v>
      </c>
    </row>
    <row r="251" spans="2:41">
      <c r="B251" t="s">
        <v>183</v>
      </c>
      <c r="C251">
        <v>38719</v>
      </c>
      <c r="D251">
        <v>12216</v>
      </c>
      <c r="E251">
        <v>3165</v>
      </c>
      <c r="F251">
        <v>0</v>
      </c>
      <c r="G251">
        <v>0</v>
      </c>
      <c r="H251">
        <v>0</v>
      </c>
      <c r="I251">
        <v>0</v>
      </c>
      <c r="J251">
        <v>0</v>
      </c>
      <c r="K251">
        <v>1718.5355056571632</v>
      </c>
      <c r="L251">
        <v>0</v>
      </c>
      <c r="M251">
        <v>17099.535505657164</v>
      </c>
      <c r="N251">
        <v>662076915.24353969</v>
      </c>
      <c r="R251" t="s">
        <v>183</v>
      </c>
      <c r="S251">
        <v>38719</v>
      </c>
      <c r="T251">
        <v>11618</v>
      </c>
      <c r="U251">
        <v>1648</v>
      </c>
      <c r="V251">
        <v>0</v>
      </c>
      <c r="W251">
        <v>0</v>
      </c>
      <c r="X251">
        <v>3055.3265526466889</v>
      </c>
      <c r="Y251">
        <v>0</v>
      </c>
      <c r="Z251">
        <v>16321.326552646689</v>
      </c>
      <c r="AA251">
        <v>631945443</v>
      </c>
      <c r="AB251">
        <v>449837342</v>
      </c>
      <c r="AC251">
        <v>0</v>
      </c>
      <c r="AD251">
        <v>63808912</v>
      </c>
      <c r="AE251" s="30">
        <v>0</v>
      </c>
      <c r="AF251" s="30">
        <v>0</v>
      </c>
      <c r="AG251" s="34">
        <v>1648</v>
      </c>
      <c r="AJ251" t="s">
        <v>183</v>
      </c>
      <c r="AK251">
        <v>-797.50787008740099</v>
      </c>
      <c r="AL251">
        <v>-1224.066106263067</v>
      </c>
      <c r="AM251">
        <v>-933.86527970978204</v>
      </c>
      <c r="AN251">
        <v>-135.86527970978202</v>
      </c>
      <c r="AO251">
        <v>426.55823617566602</v>
      </c>
    </row>
    <row r="252" spans="2:41">
      <c r="B252" t="s">
        <v>216</v>
      </c>
      <c r="C252">
        <v>24957</v>
      </c>
      <c r="D252">
        <v>15990</v>
      </c>
      <c r="E252">
        <v>4619</v>
      </c>
      <c r="F252">
        <v>0</v>
      </c>
      <c r="G252">
        <v>0</v>
      </c>
      <c r="H252">
        <v>0</v>
      </c>
      <c r="I252">
        <v>0</v>
      </c>
      <c r="J252">
        <v>0</v>
      </c>
      <c r="K252">
        <v>1718.5355056571632</v>
      </c>
      <c r="L252">
        <v>0</v>
      </c>
      <c r="M252">
        <v>22327.535505657164</v>
      </c>
      <c r="N252">
        <v>557228303.61468589</v>
      </c>
      <c r="R252" t="s">
        <v>216</v>
      </c>
      <c r="S252">
        <v>24957</v>
      </c>
      <c r="T252">
        <v>15368</v>
      </c>
      <c r="U252">
        <v>2518</v>
      </c>
      <c r="V252">
        <v>0</v>
      </c>
      <c r="W252">
        <v>0</v>
      </c>
      <c r="X252">
        <v>3055.3265526466889</v>
      </c>
      <c r="Y252">
        <v>0</v>
      </c>
      <c r="Z252">
        <v>20941.326552646689</v>
      </c>
      <c r="AA252">
        <v>522632687</v>
      </c>
      <c r="AB252">
        <v>383539176</v>
      </c>
      <c r="AC252">
        <v>0</v>
      </c>
      <c r="AD252">
        <v>62841726</v>
      </c>
      <c r="AE252" s="30">
        <v>0</v>
      </c>
      <c r="AF252" s="30">
        <v>0</v>
      </c>
      <c r="AG252" s="34">
        <v>2518</v>
      </c>
      <c r="AJ252" t="s">
        <v>216</v>
      </c>
      <c r="AK252">
        <v>1918.3173061868401</v>
      </c>
      <c r="AL252">
        <v>1413.2624229121902</v>
      </c>
      <c r="AM252">
        <v>1782.134720290218</v>
      </c>
      <c r="AN252">
        <v>-135.86527970978202</v>
      </c>
      <c r="AO252">
        <v>505.05488327464991</v>
      </c>
    </row>
    <row r="253" spans="2:41">
      <c r="B253" t="s">
        <v>82</v>
      </c>
      <c r="C253">
        <v>24665</v>
      </c>
      <c r="D253">
        <v>16579</v>
      </c>
      <c r="E253">
        <v>3295</v>
      </c>
      <c r="F253">
        <v>0</v>
      </c>
      <c r="G253">
        <v>0</v>
      </c>
      <c r="H253">
        <v>0</v>
      </c>
      <c r="I253">
        <v>0</v>
      </c>
      <c r="J253">
        <v>0</v>
      </c>
      <c r="K253">
        <v>1718.5355056571632</v>
      </c>
      <c r="L253">
        <v>0</v>
      </c>
      <c r="M253">
        <v>21592.535505657164</v>
      </c>
      <c r="N253">
        <v>532579888.24703395</v>
      </c>
      <c r="R253" t="s">
        <v>82</v>
      </c>
      <c r="S253">
        <v>24665</v>
      </c>
      <c r="T253">
        <v>15915</v>
      </c>
      <c r="U253">
        <v>1432</v>
      </c>
      <c r="V253">
        <v>0</v>
      </c>
      <c r="W253">
        <v>0</v>
      </c>
      <c r="X253">
        <v>3055.3265526466889</v>
      </c>
      <c r="Y253">
        <v>0</v>
      </c>
      <c r="Z253">
        <v>20402.326552646689</v>
      </c>
      <c r="AA253">
        <v>503223384</v>
      </c>
      <c r="AB253">
        <v>392543475</v>
      </c>
      <c r="AC253">
        <v>0</v>
      </c>
      <c r="AD253">
        <v>35320280</v>
      </c>
      <c r="AE253" s="30">
        <v>0</v>
      </c>
      <c r="AF253" s="30">
        <v>0</v>
      </c>
      <c r="AG253" s="34">
        <v>1432</v>
      </c>
      <c r="AJ253" t="s">
        <v>82</v>
      </c>
      <c r="AK253">
        <v>2849.4590710144184</v>
      </c>
      <c r="AL253">
        <v>2819.6371179311864</v>
      </c>
      <c r="AM253">
        <v>2713.134720290218</v>
      </c>
      <c r="AN253">
        <v>-135.86527970978202</v>
      </c>
      <c r="AO253">
        <v>29.821953083232074</v>
      </c>
    </row>
    <row r="254" spans="2:41">
      <c r="B254" t="s">
        <v>105</v>
      </c>
      <c r="C254">
        <v>17652</v>
      </c>
      <c r="D254">
        <v>18241</v>
      </c>
      <c r="E254">
        <v>4978</v>
      </c>
      <c r="F254">
        <v>0</v>
      </c>
      <c r="G254">
        <v>0</v>
      </c>
      <c r="H254">
        <v>0</v>
      </c>
      <c r="I254">
        <v>0</v>
      </c>
      <c r="J254">
        <v>0</v>
      </c>
      <c r="K254">
        <v>1718.5355056571632</v>
      </c>
      <c r="L254">
        <v>0</v>
      </c>
      <c r="M254">
        <v>24937.535505657164</v>
      </c>
      <c r="N254">
        <v>440197376.74586028</v>
      </c>
      <c r="R254" t="s">
        <v>105</v>
      </c>
      <c r="S254">
        <v>17652</v>
      </c>
      <c r="T254">
        <v>17568</v>
      </c>
      <c r="U254">
        <v>2484</v>
      </c>
      <c r="V254">
        <v>107</v>
      </c>
      <c r="W254">
        <v>0</v>
      </c>
      <c r="X254">
        <v>3055.3265526466889</v>
      </c>
      <c r="Y254">
        <v>0</v>
      </c>
      <c r="Z254">
        <v>23214.326552646689</v>
      </c>
      <c r="AA254">
        <v>409779292</v>
      </c>
      <c r="AB254">
        <v>310110336</v>
      </c>
      <c r="AC254">
        <v>0</v>
      </c>
      <c r="AD254">
        <v>43847568</v>
      </c>
      <c r="AE254" s="30">
        <v>0</v>
      </c>
      <c r="AF254" s="30">
        <v>107.21439999999996</v>
      </c>
      <c r="AG254" s="34">
        <v>2484</v>
      </c>
      <c r="AJ254" t="s">
        <v>105</v>
      </c>
      <c r="AK254">
        <v>2150.1145306332892</v>
      </c>
      <c r="AL254">
        <v>2317.2373914268683</v>
      </c>
      <c r="AM254">
        <v>2067</v>
      </c>
      <c r="AN254">
        <v>-83.000000000000085</v>
      </c>
      <c r="AO254">
        <v>-167.12286079357909</v>
      </c>
    </row>
    <row r="255" spans="2:41">
      <c r="B255" t="s">
        <v>193</v>
      </c>
      <c r="C255">
        <v>18548</v>
      </c>
      <c r="D255">
        <v>19031</v>
      </c>
      <c r="E255">
        <v>8436</v>
      </c>
      <c r="F255">
        <v>0</v>
      </c>
      <c r="G255">
        <v>170</v>
      </c>
      <c r="H255">
        <v>0</v>
      </c>
      <c r="I255">
        <v>0</v>
      </c>
      <c r="J255">
        <v>0</v>
      </c>
      <c r="K255">
        <v>1718.5355056571632</v>
      </c>
      <c r="L255">
        <v>0</v>
      </c>
      <c r="M255">
        <v>29355.535505657164</v>
      </c>
      <c r="N255">
        <v>544486472.55892909</v>
      </c>
      <c r="R255" t="s">
        <v>193</v>
      </c>
      <c r="S255">
        <v>18548</v>
      </c>
      <c r="T255">
        <v>18354</v>
      </c>
      <c r="U255">
        <v>6572</v>
      </c>
      <c r="V255">
        <v>471</v>
      </c>
      <c r="W255">
        <v>0</v>
      </c>
      <c r="X255">
        <v>3055.3265526466889</v>
      </c>
      <c r="Y255">
        <v>0</v>
      </c>
      <c r="Z255">
        <v>28452.326552646689</v>
      </c>
      <c r="AA255">
        <v>527733753</v>
      </c>
      <c r="AB255">
        <v>340429992</v>
      </c>
      <c r="AC255">
        <v>0</v>
      </c>
      <c r="AD255">
        <v>121897456</v>
      </c>
      <c r="AE255" s="30">
        <v>336</v>
      </c>
      <c r="AF255" s="30">
        <v>135.4982</v>
      </c>
      <c r="AG255" s="34">
        <v>6572</v>
      </c>
      <c r="AJ255" t="s">
        <v>193</v>
      </c>
      <c r="AK255">
        <v>2730.3190275935867</v>
      </c>
      <c r="AL255">
        <v>1784.0705562168223</v>
      </c>
      <c r="AM255">
        <v>2594.134720290218</v>
      </c>
      <c r="AN255">
        <v>-135.86527970978202</v>
      </c>
      <c r="AO255">
        <v>946.24847137676443</v>
      </c>
    </row>
    <row r="256" spans="2:41">
      <c r="B256" t="s">
        <v>207</v>
      </c>
      <c r="C256">
        <v>99362</v>
      </c>
      <c r="D256">
        <v>9835</v>
      </c>
      <c r="E256">
        <v>-740</v>
      </c>
      <c r="F256">
        <v>0</v>
      </c>
      <c r="G256">
        <v>0</v>
      </c>
      <c r="H256">
        <v>0</v>
      </c>
      <c r="I256">
        <v>0</v>
      </c>
      <c r="J256">
        <v>0</v>
      </c>
      <c r="K256">
        <v>1718.5355056571632</v>
      </c>
      <c r="L256">
        <v>0</v>
      </c>
      <c r="M256">
        <v>10813.535505657163</v>
      </c>
      <c r="N256">
        <v>1074454514.9131069</v>
      </c>
      <c r="R256" t="s">
        <v>207</v>
      </c>
      <c r="S256">
        <v>99362</v>
      </c>
      <c r="T256">
        <v>9210</v>
      </c>
      <c r="U256">
        <v>-1311</v>
      </c>
      <c r="V256">
        <v>0</v>
      </c>
      <c r="W256">
        <v>0</v>
      </c>
      <c r="X256">
        <v>3055.3265526466889</v>
      </c>
      <c r="Y256">
        <v>0</v>
      </c>
      <c r="Z256">
        <v>10954.326552646689</v>
      </c>
      <c r="AA256">
        <v>1088443795</v>
      </c>
      <c r="AB256">
        <v>915124020</v>
      </c>
      <c r="AC256">
        <v>0</v>
      </c>
      <c r="AD256">
        <v>0</v>
      </c>
      <c r="AE256" s="30">
        <v>0</v>
      </c>
      <c r="AF256" s="30">
        <v>0</v>
      </c>
      <c r="AG256" s="34">
        <v>-1311</v>
      </c>
      <c r="AJ256" t="s">
        <v>207</v>
      </c>
      <c r="AK256">
        <v>-110.52142330393053</v>
      </c>
      <c r="AL256">
        <v>151.4473738595525</v>
      </c>
      <c r="AM256">
        <v>-99.000000000000085</v>
      </c>
      <c r="AN256">
        <v>11.999999999999915</v>
      </c>
      <c r="AO256">
        <v>-261.96879716348303</v>
      </c>
    </row>
    <row r="257" spans="2:41">
      <c r="B257" t="s">
        <v>224</v>
      </c>
      <c r="C257">
        <v>17530</v>
      </c>
      <c r="D257">
        <v>12876</v>
      </c>
      <c r="E257">
        <v>-928</v>
      </c>
      <c r="F257">
        <v>0</v>
      </c>
      <c r="G257">
        <v>0</v>
      </c>
      <c r="H257">
        <v>0</v>
      </c>
      <c r="I257">
        <v>0</v>
      </c>
      <c r="J257">
        <v>0</v>
      </c>
      <c r="K257">
        <v>1718.5355056571632</v>
      </c>
      <c r="L257">
        <v>0</v>
      </c>
      <c r="M257">
        <v>13666.535505657163</v>
      </c>
      <c r="N257">
        <v>239574367.41417006</v>
      </c>
      <c r="R257" t="s">
        <v>224</v>
      </c>
      <c r="S257">
        <v>17530</v>
      </c>
      <c r="T257">
        <v>12233</v>
      </c>
      <c r="U257">
        <v>-1758</v>
      </c>
      <c r="V257">
        <v>0</v>
      </c>
      <c r="W257">
        <v>0</v>
      </c>
      <c r="X257">
        <v>3055.3265526466889</v>
      </c>
      <c r="Y257">
        <v>0</v>
      </c>
      <c r="Z257">
        <v>13530.326552646689</v>
      </c>
      <c r="AA257">
        <v>237186624</v>
      </c>
      <c r="AB257">
        <v>214444490</v>
      </c>
      <c r="AC257">
        <v>0</v>
      </c>
      <c r="AD257">
        <v>0</v>
      </c>
      <c r="AE257" s="30">
        <v>0</v>
      </c>
      <c r="AF257" s="30">
        <v>0</v>
      </c>
      <c r="AG257" s="34">
        <v>-1758</v>
      </c>
      <c r="AJ257" t="s">
        <v>224</v>
      </c>
      <c r="AK257">
        <v>-495.80809886453972</v>
      </c>
      <c r="AL257">
        <v>-955.72923386598086</v>
      </c>
      <c r="AM257">
        <v>-631.86527970978204</v>
      </c>
      <c r="AN257">
        <v>-135.86527970978202</v>
      </c>
      <c r="AO257">
        <v>459.92113500144114</v>
      </c>
    </row>
    <row r="258" spans="2:41">
      <c r="B258" t="s">
        <v>270</v>
      </c>
      <c r="C258">
        <v>9103</v>
      </c>
      <c r="D258">
        <v>16389</v>
      </c>
      <c r="E258">
        <v>5159</v>
      </c>
      <c r="F258">
        <v>0</v>
      </c>
      <c r="G258">
        <v>238</v>
      </c>
      <c r="H258">
        <v>0</v>
      </c>
      <c r="I258">
        <v>0</v>
      </c>
      <c r="J258">
        <v>0</v>
      </c>
      <c r="K258">
        <v>1718.5355056571632</v>
      </c>
      <c r="L258">
        <v>0</v>
      </c>
      <c r="M258">
        <v>23504.535505657164</v>
      </c>
      <c r="N258">
        <v>213961786.70799717</v>
      </c>
      <c r="R258" t="s">
        <v>270</v>
      </c>
      <c r="S258">
        <v>9103</v>
      </c>
      <c r="T258">
        <v>15727</v>
      </c>
      <c r="U258">
        <v>4735</v>
      </c>
      <c r="V258">
        <v>324</v>
      </c>
      <c r="W258">
        <v>0</v>
      </c>
      <c r="X258">
        <v>3055.3265526466889</v>
      </c>
      <c r="Y258">
        <v>0</v>
      </c>
      <c r="Z258">
        <v>23841.326552646689</v>
      </c>
      <c r="AA258">
        <v>217027596</v>
      </c>
      <c r="AB258">
        <v>143162881</v>
      </c>
      <c r="AC258">
        <v>0</v>
      </c>
      <c r="AD258">
        <v>43102705</v>
      </c>
      <c r="AE258" s="30">
        <v>324</v>
      </c>
      <c r="AF258" s="30">
        <v>0</v>
      </c>
      <c r="AG258" s="34">
        <v>4735</v>
      </c>
      <c r="AJ258" t="s">
        <v>270</v>
      </c>
      <c r="AK258">
        <v>1305.4173003823962</v>
      </c>
      <c r="AL258">
        <v>462.19726346395601</v>
      </c>
      <c r="AM258">
        <v>1169.134720290218</v>
      </c>
      <c r="AN258">
        <v>-135.86527970978202</v>
      </c>
      <c r="AO258">
        <v>843.2200369184402</v>
      </c>
    </row>
    <row r="259" spans="2:41">
      <c r="B259" t="s">
        <v>285</v>
      </c>
      <c r="C259">
        <v>55483</v>
      </c>
      <c r="D259">
        <v>12868</v>
      </c>
      <c r="E259">
        <v>2596</v>
      </c>
      <c r="F259">
        <v>0</v>
      </c>
      <c r="G259">
        <v>0</v>
      </c>
      <c r="H259">
        <v>0</v>
      </c>
      <c r="I259">
        <v>0</v>
      </c>
      <c r="J259">
        <v>0</v>
      </c>
      <c r="K259">
        <v>1718.5355056571632</v>
      </c>
      <c r="L259">
        <v>0</v>
      </c>
      <c r="M259">
        <v>17182.535505657164</v>
      </c>
      <c r="N259">
        <v>953338617.4603765</v>
      </c>
      <c r="R259" t="s">
        <v>285</v>
      </c>
      <c r="S259">
        <v>55483</v>
      </c>
      <c r="T259">
        <v>12226</v>
      </c>
      <c r="U259">
        <v>974</v>
      </c>
      <c r="V259">
        <v>0</v>
      </c>
      <c r="W259">
        <v>0</v>
      </c>
      <c r="X259">
        <v>3055.3265526466889</v>
      </c>
      <c r="Y259">
        <v>0</v>
      </c>
      <c r="Z259">
        <v>16255.326552646689</v>
      </c>
      <c r="AA259">
        <v>901894283</v>
      </c>
      <c r="AB259">
        <v>678335158</v>
      </c>
      <c r="AC259">
        <v>0</v>
      </c>
      <c r="AD259">
        <v>54040442</v>
      </c>
      <c r="AE259" s="30">
        <v>0</v>
      </c>
      <c r="AF259" s="30">
        <v>0</v>
      </c>
      <c r="AG259" s="34">
        <v>974</v>
      </c>
      <c r="AJ259" t="s">
        <v>285</v>
      </c>
      <c r="AK259">
        <v>2136.483388144934</v>
      </c>
      <c r="AL259">
        <v>1180.315660789116</v>
      </c>
      <c r="AM259">
        <v>2000.134720290218</v>
      </c>
      <c r="AN259">
        <v>-135.86527970978202</v>
      </c>
      <c r="AO259">
        <v>956.16772735581799</v>
      </c>
    </row>
    <row r="260" spans="2:41">
      <c r="B260" t="s">
        <v>14</v>
      </c>
      <c r="C260">
        <v>7114</v>
      </c>
      <c r="D260">
        <v>19641</v>
      </c>
      <c r="E260">
        <v>10172</v>
      </c>
      <c r="F260">
        <v>0</v>
      </c>
      <c r="G260">
        <v>1356</v>
      </c>
      <c r="H260">
        <v>0</v>
      </c>
      <c r="I260">
        <v>0</v>
      </c>
      <c r="J260">
        <v>72.301261293433072</v>
      </c>
      <c r="K260">
        <v>1718.5355056571632</v>
      </c>
      <c r="L260">
        <v>0</v>
      </c>
      <c r="M260">
        <v>32959.836766950597</v>
      </c>
      <c r="N260">
        <v>234476278.76008654</v>
      </c>
      <c r="R260" t="s">
        <v>14</v>
      </c>
      <c r="S260">
        <v>7114</v>
      </c>
      <c r="T260">
        <v>18979</v>
      </c>
      <c r="U260">
        <v>9687</v>
      </c>
      <c r="V260">
        <v>1389</v>
      </c>
      <c r="W260">
        <v>0</v>
      </c>
      <c r="X260">
        <v>3055.3265526466889</v>
      </c>
      <c r="Y260">
        <v>0</v>
      </c>
      <c r="Z260">
        <v>33110.326552646686</v>
      </c>
      <c r="AA260">
        <v>235546863</v>
      </c>
      <c r="AB260">
        <v>135016606</v>
      </c>
      <c r="AC260">
        <v>0</v>
      </c>
      <c r="AD260">
        <v>68913318</v>
      </c>
      <c r="AE260" s="30">
        <v>1389</v>
      </c>
      <c r="AF260" s="30">
        <v>0</v>
      </c>
      <c r="AG260" s="34">
        <v>9687</v>
      </c>
      <c r="AJ260" t="s">
        <v>14</v>
      </c>
      <c r="AK260">
        <v>1085.1425709205114</v>
      </c>
      <c r="AL260">
        <v>1810.3814613791819</v>
      </c>
      <c r="AM260">
        <v>1560</v>
      </c>
      <c r="AN260">
        <v>474.99999999999989</v>
      </c>
      <c r="AO260">
        <v>-725.23889045867054</v>
      </c>
    </row>
    <row r="261" spans="2:41">
      <c r="B261" t="s">
        <v>25</v>
      </c>
      <c r="C261">
        <v>6091</v>
      </c>
      <c r="D261">
        <v>18756</v>
      </c>
      <c r="E261">
        <v>9731</v>
      </c>
      <c r="F261">
        <v>0</v>
      </c>
      <c r="G261">
        <v>1200</v>
      </c>
      <c r="H261">
        <v>0</v>
      </c>
      <c r="I261">
        <v>0</v>
      </c>
      <c r="J261">
        <v>0</v>
      </c>
      <c r="K261">
        <v>1718.5355056571632</v>
      </c>
      <c r="L261">
        <v>0</v>
      </c>
      <c r="M261">
        <v>31405.535505657164</v>
      </c>
      <c r="N261">
        <v>191291116.76495779</v>
      </c>
      <c r="R261" t="s">
        <v>25</v>
      </c>
      <c r="S261">
        <v>6091</v>
      </c>
      <c r="T261">
        <v>18099</v>
      </c>
      <c r="U261">
        <v>9097</v>
      </c>
      <c r="V261">
        <v>1318</v>
      </c>
      <c r="W261">
        <v>0</v>
      </c>
      <c r="X261">
        <v>3055.3265526466889</v>
      </c>
      <c r="Y261">
        <v>0</v>
      </c>
      <c r="Z261">
        <v>31569.326552646689</v>
      </c>
      <c r="AA261">
        <v>192288768</v>
      </c>
      <c r="AB261">
        <v>110241009</v>
      </c>
      <c r="AC261">
        <v>0</v>
      </c>
      <c r="AD261">
        <v>55409827</v>
      </c>
      <c r="AE261" s="30">
        <v>1190</v>
      </c>
      <c r="AF261" s="30">
        <v>128.45939999999996</v>
      </c>
      <c r="AG261" s="34">
        <v>9097</v>
      </c>
      <c r="AJ261" t="s">
        <v>25</v>
      </c>
      <c r="AK261">
        <v>-138.27255280585541</v>
      </c>
      <c r="AL261">
        <v>-438.21543923810805</v>
      </c>
      <c r="AM261">
        <v>-273.86527970978204</v>
      </c>
      <c r="AN261">
        <v>-135.86527970978202</v>
      </c>
      <c r="AO261">
        <v>299.94288643225264</v>
      </c>
    </row>
    <row r="262" spans="2:41">
      <c r="B262" t="s">
        <v>81</v>
      </c>
      <c r="C262">
        <v>10136</v>
      </c>
      <c r="D262">
        <v>16094</v>
      </c>
      <c r="E262">
        <v>4941</v>
      </c>
      <c r="F262">
        <v>0</v>
      </c>
      <c r="G262">
        <v>2165</v>
      </c>
      <c r="H262">
        <v>0</v>
      </c>
      <c r="I262">
        <v>0</v>
      </c>
      <c r="J262">
        <v>0</v>
      </c>
      <c r="K262">
        <v>1718.5355056571632</v>
      </c>
      <c r="L262">
        <v>0</v>
      </c>
      <c r="M262">
        <v>24918.535505657164</v>
      </c>
      <c r="N262">
        <v>252574275.88534102</v>
      </c>
      <c r="R262" t="s">
        <v>81</v>
      </c>
      <c r="S262">
        <v>10136</v>
      </c>
      <c r="T262">
        <v>15453</v>
      </c>
      <c r="U262">
        <v>3155</v>
      </c>
      <c r="V262">
        <v>2104</v>
      </c>
      <c r="W262">
        <v>0</v>
      </c>
      <c r="X262">
        <v>3055.3265526466889</v>
      </c>
      <c r="Y262">
        <v>0</v>
      </c>
      <c r="Z262">
        <v>23767.326552646689</v>
      </c>
      <c r="AA262">
        <v>240905622</v>
      </c>
      <c r="AB262">
        <v>156631608</v>
      </c>
      <c r="AC262">
        <v>0</v>
      </c>
      <c r="AD262">
        <v>31979080</v>
      </c>
      <c r="AE262" s="30">
        <v>2104</v>
      </c>
      <c r="AF262" s="30">
        <v>0</v>
      </c>
      <c r="AG262" s="34">
        <v>3155</v>
      </c>
      <c r="AJ262" t="s">
        <v>81</v>
      </c>
      <c r="AK262">
        <v>219.48578645320868</v>
      </c>
      <c r="AL262">
        <v>459.24783206491702</v>
      </c>
      <c r="AM262">
        <v>208.99999999999991</v>
      </c>
      <c r="AN262">
        <v>-10.000000000000085</v>
      </c>
      <c r="AO262">
        <v>-239.76204561170834</v>
      </c>
    </row>
    <row r="263" spans="2:41">
      <c r="B263" t="s">
        <v>108</v>
      </c>
      <c r="C263">
        <v>15604</v>
      </c>
      <c r="D263">
        <v>15768</v>
      </c>
      <c r="E263">
        <v>6308</v>
      </c>
      <c r="F263">
        <v>0</v>
      </c>
      <c r="G263">
        <v>639</v>
      </c>
      <c r="H263">
        <v>0</v>
      </c>
      <c r="I263">
        <v>0</v>
      </c>
      <c r="J263">
        <v>0</v>
      </c>
      <c r="K263">
        <v>1718.5355056571632</v>
      </c>
      <c r="L263">
        <v>0</v>
      </c>
      <c r="M263">
        <v>24433.535505657164</v>
      </c>
      <c r="N263">
        <v>381260888.03027439</v>
      </c>
      <c r="R263" t="s">
        <v>108</v>
      </c>
      <c r="S263">
        <v>15604</v>
      </c>
      <c r="T263">
        <v>15129</v>
      </c>
      <c r="U263">
        <v>5594</v>
      </c>
      <c r="V263">
        <v>770</v>
      </c>
      <c r="W263">
        <v>0</v>
      </c>
      <c r="X263">
        <v>3055.3265526466889</v>
      </c>
      <c r="Y263">
        <v>0</v>
      </c>
      <c r="Z263">
        <v>24548.326552646689</v>
      </c>
      <c r="AA263">
        <v>383052088</v>
      </c>
      <c r="AB263">
        <v>236072916</v>
      </c>
      <c r="AC263">
        <v>0</v>
      </c>
      <c r="AD263">
        <v>87288776</v>
      </c>
      <c r="AE263" s="30">
        <v>770</v>
      </c>
      <c r="AF263" s="30">
        <v>0</v>
      </c>
      <c r="AG263" s="34">
        <v>5594</v>
      </c>
      <c r="AJ263" t="s">
        <v>108</v>
      </c>
      <c r="AK263">
        <v>-155.86601256446647</v>
      </c>
      <c r="AL263">
        <v>801.22378937296071</v>
      </c>
      <c r="AM263">
        <v>467.99999999999989</v>
      </c>
      <c r="AN263">
        <v>623.99999999999989</v>
      </c>
      <c r="AO263">
        <v>-957.08980193742718</v>
      </c>
    </row>
    <row r="264" spans="2:41">
      <c r="B264" t="s">
        <v>177</v>
      </c>
      <c r="C264">
        <v>5135</v>
      </c>
      <c r="D264">
        <v>19645</v>
      </c>
      <c r="E264">
        <v>12034</v>
      </c>
      <c r="F264">
        <v>0</v>
      </c>
      <c r="G264">
        <v>271</v>
      </c>
      <c r="H264">
        <v>0</v>
      </c>
      <c r="I264">
        <v>0</v>
      </c>
      <c r="J264">
        <v>0</v>
      </c>
      <c r="K264">
        <v>1718.5355056571632</v>
      </c>
      <c r="L264">
        <v>0</v>
      </c>
      <c r="M264">
        <v>33668.535505657164</v>
      </c>
      <c r="N264">
        <v>172887929.82154953</v>
      </c>
      <c r="R264" t="s">
        <v>177</v>
      </c>
      <c r="S264">
        <v>5135</v>
      </c>
      <c r="T264">
        <v>18983</v>
      </c>
      <c r="U264">
        <v>11365</v>
      </c>
      <c r="V264">
        <v>284</v>
      </c>
      <c r="W264">
        <v>0</v>
      </c>
      <c r="X264">
        <v>3055.3265526466889</v>
      </c>
      <c r="Y264">
        <v>0</v>
      </c>
      <c r="Z264">
        <v>33687.326552646686</v>
      </c>
      <c r="AA264">
        <v>172984422</v>
      </c>
      <c r="AB264">
        <v>97477705</v>
      </c>
      <c r="AC264">
        <v>0</v>
      </c>
      <c r="AD264">
        <v>58359275</v>
      </c>
      <c r="AE264" s="30">
        <v>284</v>
      </c>
      <c r="AF264" s="30">
        <v>0</v>
      </c>
      <c r="AG264" s="34">
        <v>11365</v>
      </c>
      <c r="AJ264" t="s">
        <v>177</v>
      </c>
      <c r="AK264">
        <v>-5746.6391424006088</v>
      </c>
      <c r="AL264">
        <v>-5578.0720454505044</v>
      </c>
      <c r="AM264">
        <v>-5828</v>
      </c>
      <c r="AN264">
        <v>-81.000000000000085</v>
      </c>
      <c r="AO264">
        <v>-168.56709695010431</v>
      </c>
    </row>
    <row r="265" spans="2:41">
      <c r="B265" t="s">
        <v>205</v>
      </c>
      <c r="C265">
        <v>11139</v>
      </c>
      <c r="D265">
        <v>18301</v>
      </c>
      <c r="E265">
        <v>11065</v>
      </c>
      <c r="F265">
        <v>0</v>
      </c>
      <c r="G265">
        <v>1528</v>
      </c>
      <c r="H265">
        <v>0</v>
      </c>
      <c r="I265">
        <v>0</v>
      </c>
      <c r="J265">
        <v>0</v>
      </c>
      <c r="K265">
        <v>1718.5355056571632</v>
      </c>
      <c r="L265">
        <v>0</v>
      </c>
      <c r="M265">
        <v>32612.535505657164</v>
      </c>
      <c r="N265">
        <v>363271032.99751514</v>
      </c>
      <c r="R265" t="s">
        <v>205</v>
      </c>
      <c r="S265">
        <v>11139</v>
      </c>
      <c r="T265">
        <v>17646</v>
      </c>
      <c r="U265">
        <v>9641</v>
      </c>
      <c r="V265">
        <v>1765</v>
      </c>
      <c r="W265">
        <v>0</v>
      </c>
      <c r="X265">
        <v>3055.3265526466889</v>
      </c>
      <c r="Y265">
        <v>0</v>
      </c>
      <c r="Z265">
        <v>32107.326552646689</v>
      </c>
      <c r="AA265">
        <v>357643510</v>
      </c>
      <c r="AB265">
        <v>196558794</v>
      </c>
      <c r="AC265">
        <v>0</v>
      </c>
      <c r="AD265">
        <v>107391099</v>
      </c>
      <c r="AE265" s="30">
        <v>1540</v>
      </c>
      <c r="AF265" s="30">
        <v>225.327</v>
      </c>
      <c r="AG265" s="34">
        <v>9641</v>
      </c>
      <c r="AJ265" t="s">
        <v>205</v>
      </c>
      <c r="AK265">
        <v>1348.5851678250037</v>
      </c>
      <c r="AL265">
        <v>1039.7954926607799</v>
      </c>
      <c r="AM265">
        <v>1213.134720290218</v>
      </c>
      <c r="AN265">
        <v>-135.86527970978202</v>
      </c>
      <c r="AO265">
        <v>308.78967516422381</v>
      </c>
    </row>
    <row r="266" spans="2:41">
      <c r="B266" t="s">
        <v>271</v>
      </c>
      <c r="C266">
        <v>12376</v>
      </c>
      <c r="D266">
        <v>14771</v>
      </c>
      <c r="E266">
        <v>-214</v>
      </c>
      <c r="F266">
        <v>0</v>
      </c>
      <c r="G266">
        <v>1405</v>
      </c>
      <c r="H266">
        <v>0</v>
      </c>
      <c r="I266">
        <v>148.92653867081174</v>
      </c>
      <c r="J266">
        <v>215.30126129343307</v>
      </c>
      <c r="K266">
        <v>1718.5355056571632</v>
      </c>
      <c r="L266">
        <v>0</v>
      </c>
      <c r="M266">
        <v>18044.763305621407</v>
      </c>
      <c r="N266">
        <v>223321990.67037055</v>
      </c>
      <c r="R266" t="s">
        <v>271</v>
      </c>
      <c r="S266">
        <v>12376</v>
      </c>
      <c r="T266">
        <v>14137</v>
      </c>
      <c r="U266">
        <v>-509</v>
      </c>
      <c r="V266">
        <v>1512</v>
      </c>
      <c r="W266">
        <v>0</v>
      </c>
      <c r="X266">
        <v>3055.3265526466889</v>
      </c>
      <c r="Y266">
        <v>0</v>
      </c>
      <c r="Z266">
        <v>18195.326552646689</v>
      </c>
      <c r="AA266">
        <v>225185361</v>
      </c>
      <c r="AB266">
        <v>174959512</v>
      </c>
      <c r="AC266">
        <v>0</v>
      </c>
      <c r="AD266">
        <v>0</v>
      </c>
      <c r="AE266" s="30">
        <v>1512</v>
      </c>
      <c r="AF266" s="30">
        <v>0</v>
      </c>
      <c r="AG266" s="34">
        <v>-509</v>
      </c>
      <c r="AJ266" t="s">
        <v>271</v>
      </c>
      <c r="AK266">
        <v>-2984.486154498878</v>
      </c>
      <c r="AL266">
        <v>-2851.9428898237193</v>
      </c>
      <c r="AM266">
        <v>-3102</v>
      </c>
      <c r="AN266">
        <v>-118.00000000000009</v>
      </c>
      <c r="AO266">
        <v>-132.54326467515875</v>
      </c>
    </row>
    <row r="267" spans="2:41">
      <c r="B267" t="s">
        <v>286</v>
      </c>
      <c r="C267">
        <v>64871</v>
      </c>
      <c r="D267">
        <v>13042</v>
      </c>
      <c r="E267">
        <v>-1232</v>
      </c>
      <c r="F267">
        <v>0</v>
      </c>
      <c r="G267">
        <v>167</v>
      </c>
      <c r="H267">
        <v>0</v>
      </c>
      <c r="I267">
        <v>0</v>
      </c>
      <c r="J267">
        <v>6.3012612934330718</v>
      </c>
      <c r="K267">
        <v>1718.5355056571632</v>
      </c>
      <c r="L267">
        <v>0</v>
      </c>
      <c r="M267">
        <v>13701.836766950595</v>
      </c>
      <c r="N267">
        <v>888851852.9088521</v>
      </c>
      <c r="R267" t="s">
        <v>286</v>
      </c>
      <c r="S267">
        <v>64871</v>
      </c>
      <c r="T267">
        <v>12418</v>
      </c>
      <c r="U267">
        <v>-1962</v>
      </c>
      <c r="V267">
        <v>341</v>
      </c>
      <c r="W267">
        <v>0</v>
      </c>
      <c r="X267">
        <v>3055.3265526466889</v>
      </c>
      <c r="Y267">
        <v>0</v>
      </c>
      <c r="Z267">
        <v>13852.326552646689</v>
      </c>
      <c r="AA267">
        <v>898614276</v>
      </c>
      <c r="AB267">
        <v>805568078</v>
      </c>
      <c r="AC267">
        <v>0</v>
      </c>
      <c r="AD267">
        <v>0</v>
      </c>
      <c r="AE267" s="30">
        <v>341</v>
      </c>
      <c r="AF267" s="30">
        <v>0</v>
      </c>
      <c r="AG267" s="34">
        <v>-1962</v>
      </c>
      <c r="AJ267" t="s">
        <v>286</v>
      </c>
      <c r="AK267">
        <v>6366.5843136827389</v>
      </c>
      <c r="AL267">
        <v>6621.054866619299</v>
      </c>
      <c r="AM267">
        <v>6371</v>
      </c>
      <c r="AN267">
        <v>3.9999999999999147</v>
      </c>
      <c r="AO267">
        <v>-254.47055293656013</v>
      </c>
    </row>
    <row r="268" spans="2:41">
      <c r="B268" t="s">
        <v>15</v>
      </c>
      <c r="C268">
        <v>2351</v>
      </c>
      <c r="D268">
        <v>20125</v>
      </c>
      <c r="E268">
        <v>13945</v>
      </c>
      <c r="F268">
        <v>0</v>
      </c>
      <c r="G268">
        <v>186</v>
      </c>
      <c r="H268">
        <v>0</v>
      </c>
      <c r="I268">
        <v>0</v>
      </c>
      <c r="J268">
        <v>0</v>
      </c>
      <c r="K268">
        <v>1718.5355056571632</v>
      </c>
      <c r="L268">
        <v>0</v>
      </c>
      <c r="M268">
        <v>35974.535505657164</v>
      </c>
      <c r="N268">
        <v>84576132.973799989</v>
      </c>
      <c r="R268" t="s">
        <v>15</v>
      </c>
      <c r="S268">
        <v>2351</v>
      </c>
      <c r="T268">
        <v>19451</v>
      </c>
      <c r="U268">
        <v>10819</v>
      </c>
      <c r="V268">
        <v>432</v>
      </c>
      <c r="W268">
        <v>0</v>
      </c>
      <c r="X268">
        <v>3055.3265526466889</v>
      </c>
      <c r="Y268">
        <v>0</v>
      </c>
      <c r="Z268">
        <v>33757.326552646686</v>
      </c>
      <c r="AA268">
        <v>79363475</v>
      </c>
      <c r="AB268">
        <v>45729301</v>
      </c>
      <c r="AC268">
        <v>0</v>
      </c>
      <c r="AD268">
        <v>25435469</v>
      </c>
      <c r="AE268" s="30">
        <v>432</v>
      </c>
      <c r="AF268" s="30">
        <v>0</v>
      </c>
      <c r="AG268" s="34">
        <v>10819</v>
      </c>
      <c r="AJ268" t="s">
        <v>15</v>
      </c>
      <c r="AK268">
        <v>-2474.7267175871111</v>
      </c>
      <c r="AL268">
        <v>-4850.8382349726053</v>
      </c>
      <c r="AM268">
        <v>-2610.865279709782</v>
      </c>
      <c r="AN268">
        <v>-135.86527970978202</v>
      </c>
      <c r="AO268">
        <v>2376.1115173854942</v>
      </c>
    </row>
    <row r="269" spans="2:41">
      <c r="B269" t="s">
        <v>31</v>
      </c>
      <c r="C269">
        <v>2349</v>
      </c>
      <c r="D269">
        <v>17155</v>
      </c>
      <c r="E269">
        <v>18929</v>
      </c>
      <c r="F269">
        <v>0</v>
      </c>
      <c r="G269">
        <v>2226</v>
      </c>
      <c r="H269">
        <v>0</v>
      </c>
      <c r="I269">
        <v>0</v>
      </c>
      <c r="J269">
        <v>0</v>
      </c>
      <c r="K269">
        <v>1718.5355056571632</v>
      </c>
      <c r="L269">
        <v>0</v>
      </c>
      <c r="M269">
        <v>40028.535505657164</v>
      </c>
      <c r="N269">
        <v>94027029.902788684</v>
      </c>
      <c r="R269" t="s">
        <v>31</v>
      </c>
      <c r="S269">
        <v>2349</v>
      </c>
      <c r="T269">
        <v>16499</v>
      </c>
      <c r="U269">
        <v>14493</v>
      </c>
      <c r="V269">
        <v>2165</v>
      </c>
      <c r="W269">
        <v>0</v>
      </c>
      <c r="X269">
        <v>3055.3265526466889</v>
      </c>
      <c r="Y269">
        <v>0</v>
      </c>
      <c r="Z269">
        <v>36212.326552646686</v>
      </c>
      <c r="AA269">
        <v>85062755</v>
      </c>
      <c r="AB269">
        <v>38756151</v>
      </c>
      <c r="AC269">
        <v>0</v>
      </c>
      <c r="AD269">
        <v>34044057</v>
      </c>
      <c r="AE269" s="30">
        <v>2117</v>
      </c>
      <c r="AF269" s="30">
        <v>48.019799999999975</v>
      </c>
      <c r="AG269" s="34">
        <v>14493</v>
      </c>
      <c r="AJ269" t="s">
        <v>31</v>
      </c>
      <c r="AK269">
        <v>-1227.4453707904349</v>
      </c>
      <c r="AL269">
        <v>-885.02051821568693</v>
      </c>
      <c r="AM269">
        <v>-1135</v>
      </c>
      <c r="AN269">
        <v>91.999999999999915</v>
      </c>
      <c r="AO269">
        <v>-342.424852574748</v>
      </c>
    </row>
    <row r="270" spans="2:41">
      <c r="B270" t="s">
        <v>134</v>
      </c>
      <c r="C270">
        <v>12204</v>
      </c>
      <c r="D270">
        <v>15545</v>
      </c>
      <c r="E270">
        <v>5695</v>
      </c>
      <c r="F270">
        <v>0</v>
      </c>
      <c r="G270">
        <v>1893</v>
      </c>
      <c r="H270">
        <v>0</v>
      </c>
      <c r="I270">
        <v>0</v>
      </c>
      <c r="J270">
        <v>0</v>
      </c>
      <c r="K270">
        <v>1718.5355056571632</v>
      </c>
      <c r="L270">
        <v>0</v>
      </c>
      <c r="M270">
        <v>24851.535505657164</v>
      </c>
      <c r="N270">
        <v>303288139.31104004</v>
      </c>
      <c r="R270" t="s">
        <v>134</v>
      </c>
      <c r="S270">
        <v>12204</v>
      </c>
      <c r="T270">
        <v>14899</v>
      </c>
      <c r="U270">
        <v>4325</v>
      </c>
      <c r="V270">
        <v>1792</v>
      </c>
      <c r="W270">
        <v>0</v>
      </c>
      <c r="X270">
        <v>3055.3265526466889</v>
      </c>
      <c r="Y270">
        <v>0</v>
      </c>
      <c r="Z270">
        <v>24071.326552646689</v>
      </c>
      <c r="AA270">
        <v>293766469</v>
      </c>
      <c r="AB270">
        <v>181827396</v>
      </c>
      <c r="AC270">
        <v>0</v>
      </c>
      <c r="AD270">
        <v>52782300</v>
      </c>
      <c r="AE270" s="30">
        <v>1792</v>
      </c>
      <c r="AF270" s="30">
        <v>0</v>
      </c>
      <c r="AG270" s="34">
        <v>4325</v>
      </c>
      <c r="AJ270" t="s">
        <v>134</v>
      </c>
      <c r="AK270">
        <v>4790.7272771870903</v>
      </c>
      <c r="AL270">
        <v>5101.4095324304417</v>
      </c>
      <c r="AM270">
        <v>4851</v>
      </c>
      <c r="AN270">
        <v>59.999999999999915</v>
      </c>
      <c r="AO270">
        <v>-310.68225524335139</v>
      </c>
    </row>
    <row r="271" spans="2:41">
      <c r="B271" t="s">
        <v>138</v>
      </c>
      <c r="C271">
        <v>3003</v>
      </c>
      <c r="D271">
        <v>15901</v>
      </c>
      <c r="E271">
        <v>13945</v>
      </c>
      <c r="F271">
        <v>0</v>
      </c>
      <c r="G271">
        <v>2114</v>
      </c>
      <c r="H271">
        <v>0</v>
      </c>
      <c r="I271">
        <v>0</v>
      </c>
      <c r="J271">
        <v>0</v>
      </c>
      <c r="K271">
        <v>1718.5355056571632</v>
      </c>
      <c r="L271">
        <v>0</v>
      </c>
      <c r="M271">
        <v>33678.535505657164</v>
      </c>
      <c r="N271">
        <v>101136642.12348847</v>
      </c>
      <c r="R271" t="s">
        <v>138</v>
      </c>
      <c r="S271">
        <v>3003</v>
      </c>
      <c r="T271">
        <v>15253</v>
      </c>
      <c r="U271">
        <v>9825</v>
      </c>
      <c r="V271">
        <v>2023</v>
      </c>
      <c r="W271">
        <v>0</v>
      </c>
      <c r="X271">
        <v>3055.3265526466889</v>
      </c>
      <c r="Y271">
        <v>0</v>
      </c>
      <c r="Z271">
        <v>30156.326552646689</v>
      </c>
      <c r="AA271">
        <v>90559449</v>
      </c>
      <c r="AB271">
        <v>45804759</v>
      </c>
      <c r="AC271">
        <v>0</v>
      </c>
      <c r="AD271">
        <v>29504475</v>
      </c>
      <c r="AE271" s="30">
        <v>2023</v>
      </c>
      <c r="AF271" s="30">
        <v>0</v>
      </c>
      <c r="AG271" s="34">
        <v>9825</v>
      </c>
      <c r="AJ271" t="s">
        <v>138</v>
      </c>
      <c r="AK271">
        <v>-823.09157132613109</v>
      </c>
      <c r="AL271">
        <v>-2795.2411607883187</v>
      </c>
      <c r="AM271">
        <v>-958.86527970978204</v>
      </c>
      <c r="AN271">
        <v>-135.86527970978202</v>
      </c>
      <c r="AO271">
        <v>1972.1495894621876</v>
      </c>
    </row>
    <row r="272" spans="2:41">
      <c r="B272" t="s">
        <v>156</v>
      </c>
      <c r="C272">
        <v>7050</v>
      </c>
      <c r="D272">
        <v>16776</v>
      </c>
      <c r="E272">
        <v>5157</v>
      </c>
      <c r="F272">
        <v>0</v>
      </c>
      <c r="G272">
        <v>186</v>
      </c>
      <c r="H272">
        <v>0</v>
      </c>
      <c r="I272">
        <v>317.92653867081174</v>
      </c>
      <c r="J272">
        <v>215.30126129343307</v>
      </c>
      <c r="K272">
        <v>1718.5355056571632</v>
      </c>
      <c r="L272">
        <v>0</v>
      </c>
      <c r="M272">
        <v>24370.763305621407</v>
      </c>
      <c r="N272">
        <v>171813881.30463094</v>
      </c>
      <c r="R272" t="s">
        <v>156</v>
      </c>
      <c r="S272">
        <v>7050</v>
      </c>
      <c r="T272">
        <v>16122</v>
      </c>
      <c r="U272">
        <v>4911</v>
      </c>
      <c r="V272">
        <v>433</v>
      </c>
      <c r="W272">
        <v>0</v>
      </c>
      <c r="X272">
        <v>3055.3265526466889</v>
      </c>
      <c r="Y272">
        <v>0</v>
      </c>
      <c r="Z272">
        <v>24521.326552646689</v>
      </c>
      <c r="AA272">
        <v>172875352</v>
      </c>
      <c r="AB272">
        <v>113660100</v>
      </c>
      <c r="AC272">
        <v>0</v>
      </c>
      <c r="AD272">
        <v>34622550</v>
      </c>
      <c r="AE272" s="30">
        <v>433</v>
      </c>
      <c r="AF272" s="30">
        <v>0</v>
      </c>
      <c r="AG272" s="34">
        <v>4911</v>
      </c>
      <c r="AJ272" t="s">
        <v>156</v>
      </c>
      <c r="AK272">
        <v>-485.42752565818319</v>
      </c>
      <c r="AL272">
        <v>931.4725948550913</v>
      </c>
      <c r="AM272">
        <v>680.99999999999977</v>
      </c>
      <c r="AN272">
        <v>1165.9999999999998</v>
      </c>
      <c r="AO272">
        <v>-1416.9001205132745</v>
      </c>
    </row>
    <row r="273" spans="2:41">
      <c r="B273" t="s">
        <v>159</v>
      </c>
      <c r="C273">
        <v>3917</v>
      </c>
      <c r="D273">
        <v>17362</v>
      </c>
      <c r="E273">
        <v>9919</v>
      </c>
      <c r="F273">
        <v>0</v>
      </c>
      <c r="G273">
        <v>1423</v>
      </c>
      <c r="H273">
        <v>0</v>
      </c>
      <c r="I273">
        <v>0</v>
      </c>
      <c r="J273">
        <v>0</v>
      </c>
      <c r="K273">
        <v>1718.5355056571632</v>
      </c>
      <c r="L273">
        <v>0</v>
      </c>
      <c r="M273">
        <v>30422.535505657164</v>
      </c>
      <c r="N273">
        <v>119165071.57565911</v>
      </c>
      <c r="R273" t="s">
        <v>159</v>
      </c>
      <c r="S273">
        <v>3917</v>
      </c>
      <c r="T273">
        <v>16705</v>
      </c>
      <c r="U273">
        <v>8299</v>
      </c>
      <c r="V273">
        <v>1367</v>
      </c>
      <c r="W273">
        <v>0</v>
      </c>
      <c r="X273">
        <v>3055.3265526466889</v>
      </c>
      <c r="Y273">
        <v>0</v>
      </c>
      <c r="Z273">
        <v>29426.326552646689</v>
      </c>
      <c r="AA273">
        <v>115262921</v>
      </c>
      <c r="AB273">
        <v>65433485</v>
      </c>
      <c r="AC273">
        <v>0</v>
      </c>
      <c r="AD273">
        <v>32507183</v>
      </c>
      <c r="AE273" s="30">
        <v>1367</v>
      </c>
      <c r="AF273" s="30">
        <v>0</v>
      </c>
      <c r="AG273" s="34">
        <v>8299</v>
      </c>
      <c r="AJ273" t="s">
        <v>159</v>
      </c>
      <c r="AK273">
        <v>1953.3508500248445</v>
      </c>
      <c r="AL273">
        <v>2422.7897316625276</v>
      </c>
      <c r="AM273">
        <v>2173</v>
      </c>
      <c r="AN273">
        <v>219.99999999999991</v>
      </c>
      <c r="AO273">
        <v>-469.43888163768315</v>
      </c>
    </row>
    <row r="274" spans="2:41">
      <c r="B274" t="s">
        <v>178</v>
      </c>
      <c r="C274">
        <v>6746</v>
      </c>
      <c r="D274">
        <v>17050</v>
      </c>
      <c r="E274">
        <v>5033</v>
      </c>
      <c r="F274">
        <v>0</v>
      </c>
      <c r="G274">
        <v>93</v>
      </c>
      <c r="H274">
        <v>0</v>
      </c>
      <c r="I274">
        <v>334.92653867081174</v>
      </c>
      <c r="J274">
        <v>215.30126129343307</v>
      </c>
      <c r="K274">
        <v>1718.5355056571632</v>
      </c>
      <c r="L274">
        <v>0</v>
      </c>
      <c r="M274">
        <v>24444.763305621407</v>
      </c>
      <c r="N274">
        <v>164904373.25972202</v>
      </c>
      <c r="R274" t="s">
        <v>178</v>
      </c>
      <c r="S274">
        <v>6746</v>
      </c>
      <c r="T274">
        <v>16395</v>
      </c>
      <c r="U274">
        <v>4763</v>
      </c>
      <c r="V274">
        <v>382</v>
      </c>
      <c r="W274">
        <v>0</v>
      </c>
      <c r="X274">
        <v>3055.3265526466889</v>
      </c>
      <c r="Y274">
        <v>0</v>
      </c>
      <c r="Z274">
        <v>24595.326552646689</v>
      </c>
      <c r="AA274">
        <v>165920073</v>
      </c>
      <c r="AB274">
        <v>110600670</v>
      </c>
      <c r="AC274">
        <v>0</v>
      </c>
      <c r="AD274">
        <v>32131198</v>
      </c>
      <c r="AE274" s="30">
        <v>382</v>
      </c>
      <c r="AF274" s="30">
        <v>0</v>
      </c>
      <c r="AG274" s="34">
        <v>4763</v>
      </c>
      <c r="AJ274" t="s">
        <v>178</v>
      </c>
      <c r="AK274">
        <v>-1335.7575679137899</v>
      </c>
      <c r="AL274">
        <v>-1144.9516836736339</v>
      </c>
      <c r="AM274">
        <v>-1395</v>
      </c>
      <c r="AN274">
        <v>-59.000000000000085</v>
      </c>
      <c r="AO274">
        <v>-190.80588424015605</v>
      </c>
    </row>
    <row r="275" spans="2:41">
      <c r="B275" t="s">
        <v>188</v>
      </c>
      <c r="C275">
        <v>76219</v>
      </c>
      <c r="D275">
        <v>11283</v>
      </c>
      <c r="E275">
        <v>402</v>
      </c>
      <c r="F275">
        <v>1037</v>
      </c>
      <c r="G275">
        <v>112</v>
      </c>
      <c r="H275">
        <v>0</v>
      </c>
      <c r="I275">
        <v>0</v>
      </c>
      <c r="J275">
        <v>0</v>
      </c>
      <c r="K275">
        <v>1718.5355056571632</v>
      </c>
      <c r="L275">
        <v>0</v>
      </c>
      <c r="M275">
        <v>14552.535505657163</v>
      </c>
      <c r="N275">
        <v>1109179703.7056832</v>
      </c>
      <c r="R275" t="s">
        <v>188</v>
      </c>
      <c r="S275">
        <v>76219</v>
      </c>
      <c r="T275">
        <v>10661</v>
      </c>
      <c r="U275">
        <v>-1456</v>
      </c>
      <c r="V275">
        <v>121</v>
      </c>
      <c r="W275">
        <v>0</v>
      </c>
      <c r="X275">
        <v>3055.3265526466889</v>
      </c>
      <c r="Y275">
        <v>0</v>
      </c>
      <c r="Z275">
        <v>12381.326552646689</v>
      </c>
      <c r="AA275">
        <v>943692329</v>
      </c>
      <c r="AB275">
        <v>812570759</v>
      </c>
      <c r="AC275">
        <v>0</v>
      </c>
      <c r="AD275">
        <v>0</v>
      </c>
      <c r="AE275" s="30">
        <v>121</v>
      </c>
      <c r="AF275" s="30">
        <v>0</v>
      </c>
      <c r="AG275" s="34">
        <v>-1456</v>
      </c>
      <c r="AJ275" t="s">
        <v>188</v>
      </c>
      <c r="AK275">
        <v>2804.6925601892508</v>
      </c>
      <c r="AL275">
        <v>2414.5526272981533</v>
      </c>
      <c r="AM275">
        <v>2669.134720290218</v>
      </c>
      <c r="AN275">
        <v>-135.86527970978202</v>
      </c>
      <c r="AO275">
        <v>390.13993289109749</v>
      </c>
    </row>
    <row r="276" spans="2:41">
      <c r="B276" t="s">
        <v>196</v>
      </c>
      <c r="C276">
        <v>2397</v>
      </c>
      <c r="D276">
        <v>18302</v>
      </c>
      <c r="E276">
        <v>13762</v>
      </c>
      <c r="F276">
        <v>0</v>
      </c>
      <c r="G276">
        <v>2299</v>
      </c>
      <c r="H276">
        <v>0</v>
      </c>
      <c r="I276">
        <v>0</v>
      </c>
      <c r="J276">
        <v>0</v>
      </c>
      <c r="K276">
        <v>1718.5355056571632</v>
      </c>
      <c r="L276">
        <v>0</v>
      </c>
      <c r="M276">
        <v>36081.535505657164</v>
      </c>
      <c r="N276">
        <v>86487440.607060224</v>
      </c>
      <c r="R276" t="s">
        <v>196</v>
      </c>
      <c r="S276">
        <v>2397</v>
      </c>
      <c r="T276">
        <v>17640</v>
      </c>
      <c r="U276">
        <v>12913</v>
      </c>
      <c r="V276">
        <v>2236</v>
      </c>
      <c r="W276">
        <v>0</v>
      </c>
      <c r="X276">
        <v>3055.3265526466889</v>
      </c>
      <c r="Y276">
        <v>0</v>
      </c>
      <c r="Z276">
        <v>35844.326552646686</v>
      </c>
      <c r="AA276">
        <v>85918851</v>
      </c>
      <c r="AB276">
        <v>42283080</v>
      </c>
      <c r="AC276">
        <v>0</v>
      </c>
      <c r="AD276">
        <v>30952461</v>
      </c>
      <c r="AE276" s="30">
        <v>2236</v>
      </c>
      <c r="AF276" s="30">
        <v>0</v>
      </c>
      <c r="AG276" s="34">
        <v>12913</v>
      </c>
      <c r="AJ276" t="s">
        <v>196</v>
      </c>
      <c r="AK276">
        <v>-1342.4523328916775</v>
      </c>
      <c r="AL276">
        <v>-1572.0734072061841</v>
      </c>
      <c r="AM276">
        <v>-1477.865279709782</v>
      </c>
      <c r="AN276">
        <v>-135.86527970978202</v>
      </c>
      <c r="AO276">
        <v>229.62107431450659</v>
      </c>
    </row>
    <row r="277" spans="2:41">
      <c r="B277" t="s">
        <v>202</v>
      </c>
      <c r="C277">
        <v>5634</v>
      </c>
      <c r="D277">
        <v>17293</v>
      </c>
      <c r="E277">
        <v>9271</v>
      </c>
      <c r="F277">
        <v>0</v>
      </c>
      <c r="G277">
        <v>2205</v>
      </c>
      <c r="H277">
        <v>517</v>
      </c>
      <c r="I277">
        <v>54.926538670811738</v>
      </c>
      <c r="J277">
        <v>0</v>
      </c>
      <c r="K277">
        <v>1718.5355056571632</v>
      </c>
      <c r="L277">
        <v>0</v>
      </c>
      <c r="M277">
        <v>31059.462044327975</v>
      </c>
      <c r="N277">
        <v>174989009.15774381</v>
      </c>
      <c r="R277" t="s">
        <v>202</v>
      </c>
      <c r="S277">
        <v>5634</v>
      </c>
      <c r="T277">
        <v>16636</v>
      </c>
      <c r="U277">
        <v>8581</v>
      </c>
      <c r="V277">
        <v>3153</v>
      </c>
      <c r="W277">
        <v>0</v>
      </c>
      <c r="X277">
        <v>3055.3265526466889</v>
      </c>
      <c r="Y277">
        <v>0</v>
      </c>
      <c r="Z277">
        <v>31425.326552646689</v>
      </c>
      <c r="AA277">
        <v>177050290</v>
      </c>
      <c r="AB277">
        <v>93727224</v>
      </c>
      <c r="AC277">
        <v>0</v>
      </c>
      <c r="AD277">
        <v>48345354</v>
      </c>
      <c r="AE277" s="30">
        <v>2136</v>
      </c>
      <c r="AF277" s="30">
        <v>1016.6805999999999</v>
      </c>
      <c r="AG277" s="34">
        <v>8581</v>
      </c>
      <c r="AJ277" t="s">
        <v>202</v>
      </c>
      <c r="AK277">
        <v>44.890925151163174</v>
      </c>
      <c r="AL277">
        <v>-910.88314419100971</v>
      </c>
      <c r="AM277">
        <v>-90.865279709782016</v>
      </c>
      <c r="AN277">
        <v>-135.86527970978202</v>
      </c>
      <c r="AO277">
        <v>955.77406934217288</v>
      </c>
    </row>
    <row r="278" spans="2:41">
      <c r="B278" t="s">
        <v>240</v>
      </c>
      <c r="C278">
        <v>133112</v>
      </c>
      <c r="D278">
        <v>11151</v>
      </c>
      <c r="E278">
        <v>-6324</v>
      </c>
      <c r="F278">
        <v>0</v>
      </c>
      <c r="G278">
        <v>0</v>
      </c>
      <c r="H278">
        <v>0</v>
      </c>
      <c r="I278">
        <v>224.92653867081174</v>
      </c>
      <c r="J278">
        <v>11.301261293433072</v>
      </c>
      <c r="K278">
        <v>1718.5355056571632</v>
      </c>
      <c r="L278">
        <v>0</v>
      </c>
      <c r="M278">
        <v>6781.7633056214081</v>
      </c>
      <c r="N278">
        <v>902734077.13787687</v>
      </c>
      <c r="R278" t="s">
        <v>240</v>
      </c>
      <c r="S278">
        <v>133112</v>
      </c>
      <c r="T278">
        <v>10530</v>
      </c>
      <c r="U278">
        <v>-6449</v>
      </c>
      <c r="V278">
        <v>0</v>
      </c>
      <c r="W278">
        <v>0</v>
      </c>
      <c r="X278">
        <v>3055.3265526466889</v>
      </c>
      <c r="Y278">
        <v>0</v>
      </c>
      <c r="Z278">
        <v>7136.3265526466894</v>
      </c>
      <c r="AA278">
        <v>949930700</v>
      </c>
      <c r="AB278">
        <v>1401669360</v>
      </c>
      <c r="AC278">
        <v>0</v>
      </c>
      <c r="AD278">
        <v>0</v>
      </c>
      <c r="AE278" s="30">
        <v>0</v>
      </c>
      <c r="AF278" s="30">
        <v>0</v>
      </c>
      <c r="AG278" s="34">
        <v>-6449</v>
      </c>
      <c r="AJ278" t="s">
        <v>240</v>
      </c>
      <c r="AK278">
        <v>1728.664071509319</v>
      </c>
      <c r="AL278">
        <v>1638.8021081391917</v>
      </c>
      <c r="AM278">
        <v>1593.134720290218</v>
      </c>
      <c r="AN278">
        <v>-135.86527970978202</v>
      </c>
      <c r="AO278">
        <v>89.861963370127341</v>
      </c>
    </row>
    <row r="279" spans="2:41">
      <c r="B279" t="s">
        <v>255</v>
      </c>
      <c r="C279">
        <v>6281</v>
      </c>
      <c r="D279">
        <v>18736</v>
      </c>
      <c r="E279">
        <v>9271</v>
      </c>
      <c r="F279">
        <v>0</v>
      </c>
      <c r="G279">
        <v>2208</v>
      </c>
      <c r="H279">
        <v>0</v>
      </c>
      <c r="I279">
        <v>1113.9265386708116</v>
      </c>
      <c r="J279">
        <v>215.30126129343307</v>
      </c>
      <c r="K279">
        <v>1718.5355056571632</v>
      </c>
      <c r="L279">
        <v>0</v>
      </c>
      <c r="M279">
        <v>33262.763305621404</v>
      </c>
      <c r="N279">
        <v>208923416.32260802</v>
      </c>
      <c r="R279" t="s">
        <v>255</v>
      </c>
      <c r="S279">
        <v>6281</v>
      </c>
      <c r="T279">
        <v>18071</v>
      </c>
      <c r="U279">
        <v>9905</v>
      </c>
      <c r="V279">
        <v>2382</v>
      </c>
      <c r="W279">
        <v>0</v>
      </c>
      <c r="X279">
        <v>3055.3265526466889</v>
      </c>
      <c r="Y279">
        <v>0</v>
      </c>
      <c r="Z279">
        <v>33413.326552646686</v>
      </c>
      <c r="AA279">
        <v>209869104</v>
      </c>
      <c r="AB279">
        <v>113503951</v>
      </c>
      <c r="AC279">
        <v>0</v>
      </c>
      <c r="AD279">
        <v>62213305</v>
      </c>
      <c r="AE279" s="30">
        <v>2101</v>
      </c>
      <c r="AF279" s="30">
        <v>281.40719999999999</v>
      </c>
      <c r="AG279" s="34">
        <v>9905</v>
      </c>
      <c r="AJ279" t="s">
        <v>255</v>
      </c>
      <c r="AK279">
        <v>3207.7135918947006</v>
      </c>
      <c r="AL279">
        <v>3779.5472025249182</v>
      </c>
      <c r="AM279">
        <v>3530</v>
      </c>
      <c r="AN279">
        <v>321.99999999999989</v>
      </c>
      <c r="AO279">
        <v>-571.83361063021766</v>
      </c>
    </row>
    <row r="280" spans="2:41">
      <c r="B280" t="s">
        <v>257</v>
      </c>
      <c r="C280">
        <v>5480</v>
      </c>
      <c r="D280">
        <v>18586</v>
      </c>
      <c r="E280">
        <v>9482</v>
      </c>
      <c r="F280">
        <v>0</v>
      </c>
      <c r="G280">
        <v>266</v>
      </c>
      <c r="H280">
        <v>0</v>
      </c>
      <c r="I280">
        <v>148.92653867081174</v>
      </c>
      <c r="J280">
        <v>215.30126129343307</v>
      </c>
      <c r="K280">
        <v>1718.5355056571632</v>
      </c>
      <c r="L280">
        <v>0</v>
      </c>
      <c r="M280">
        <v>30416.763305621407</v>
      </c>
      <c r="N280">
        <v>166683862.91480532</v>
      </c>
      <c r="R280" t="s">
        <v>257</v>
      </c>
      <c r="S280">
        <v>5480</v>
      </c>
      <c r="T280">
        <v>17922</v>
      </c>
      <c r="U280">
        <v>9205</v>
      </c>
      <c r="V280">
        <v>385</v>
      </c>
      <c r="W280">
        <v>0</v>
      </c>
      <c r="X280">
        <v>3055.3265526466889</v>
      </c>
      <c r="Y280">
        <v>0</v>
      </c>
      <c r="Z280">
        <v>30567.326552646689</v>
      </c>
      <c r="AA280">
        <v>167508950</v>
      </c>
      <c r="AB280">
        <v>98212560</v>
      </c>
      <c r="AC280">
        <v>0</v>
      </c>
      <c r="AD280">
        <v>50443400</v>
      </c>
      <c r="AE280" s="30">
        <v>385</v>
      </c>
      <c r="AF280" s="30">
        <v>0</v>
      </c>
      <c r="AG280" s="34">
        <v>9205</v>
      </c>
      <c r="AJ280" t="s">
        <v>257</v>
      </c>
      <c r="AK280">
        <v>-237.18077457970594</v>
      </c>
      <c r="AL280">
        <v>926.03444404451511</v>
      </c>
      <c r="AM280">
        <v>675.99999999999977</v>
      </c>
      <c r="AN280">
        <v>912.99999999999977</v>
      </c>
      <c r="AO280">
        <v>-1163.2152186242211</v>
      </c>
    </row>
    <row r="281" spans="2:41">
      <c r="B281" t="s">
        <v>261</v>
      </c>
      <c r="C281">
        <v>9041</v>
      </c>
      <c r="D281">
        <v>15300</v>
      </c>
      <c r="E281">
        <v>2446</v>
      </c>
      <c r="F281">
        <v>0</v>
      </c>
      <c r="G281">
        <v>0</v>
      </c>
      <c r="H281">
        <v>0</v>
      </c>
      <c r="I281">
        <v>66.926538670811738</v>
      </c>
      <c r="J281">
        <v>215.30126129343307</v>
      </c>
      <c r="K281">
        <v>1718.5355056571632</v>
      </c>
      <c r="L281">
        <v>0</v>
      </c>
      <c r="M281">
        <v>19746.763305621407</v>
      </c>
      <c r="N281">
        <v>178530487.04612315</v>
      </c>
      <c r="R281" t="s">
        <v>261</v>
      </c>
      <c r="S281">
        <v>9041</v>
      </c>
      <c r="T281">
        <v>14655</v>
      </c>
      <c r="U281">
        <v>1688</v>
      </c>
      <c r="V281">
        <v>499</v>
      </c>
      <c r="W281">
        <v>0</v>
      </c>
      <c r="X281">
        <v>3055.3265526466889</v>
      </c>
      <c r="Y281">
        <v>0</v>
      </c>
      <c r="Z281">
        <v>19897.326552646689</v>
      </c>
      <c r="AA281">
        <v>179891729</v>
      </c>
      <c r="AB281">
        <v>132495855</v>
      </c>
      <c r="AC281">
        <v>0</v>
      </c>
      <c r="AD281">
        <v>15261208</v>
      </c>
      <c r="AE281" s="30">
        <v>0</v>
      </c>
      <c r="AF281" s="30">
        <v>499.13479999999998</v>
      </c>
      <c r="AG281" s="34">
        <v>1688</v>
      </c>
      <c r="AJ281" t="s">
        <v>261</v>
      </c>
      <c r="AK281">
        <v>3849.3256872725415</v>
      </c>
      <c r="AL281">
        <v>4437.8617833733551</v>
      </c>
      <c r="AM281">
        <v>4188</v>
      </c>
      <c r="AN281">
        <v>338.99999999999989</v>
      </c>
      <c r="AO281">
        <v>-588.53609610081367</v>
      </c>
    </row>
    <row r="282" spans="2:41">
      <c r="B282" t="s">
        <v>273</v>
      </c>
      <c r="C282">
        <v>2734</v>
      </c>
      <c r="D282">
        <v>19220</v>
      </c>
      <c r="E282">
        <v>12356</v>
      </c>
      <c r="F282">
        <v>0</v>
      </c>
      <c r="G282">
        <v>2136</v>
      </c>
      <c r="H282">
        <v>0</v>
      </c>
      <c r="I282">
        <v>0</v>
      </c>
      <c r="J282">
        <v>0</v>
      </c>
      <c r="K282">
        <v>1718.5355056571632</v>
      </c>
      <c r="L282">
        <v>0</v>
      </c>
      <c r="M282">
        <v>35430.535505657164</v>
      </c>
      <c r="N282">
        <v>96867084.072466686</v>
      </c>
      <c r="R282" t="s">
        <v>273</v>
      </c>
      <c r="S282">
        <v>2734</v>
      </c>
      <c r="T282">
        <v>18552</v>
      </c>
      <c r="U282">
        <v>8551</v>
      </c>
      <c r="V282">
        <v>2032</v>
      </c>
      <c r="W282">
        <v>0</v>
      </c>
      <c r="X282">
        <v>3055.3265526466889</v>
      </c>
      <c r="Y282">
        <v>0</v>
      </c>
      <c r="Z282">
        <v>32190.326552646689</v>
      </c>
      <c r="AA282">
        <v>88008353</v>
      </c>
      <c r="AB282">
        <v>50721168</v>
      </c>
      <c r="AC282">
        <v>0</v>
      </c>
      <c r="AD282">
        <v>23378434</v>
      </c>
      <c r="AE282" s="30">
        <v>2032</v>
      </c>
      <c r="AF282" s="30">
        <v>0</v>
      </c>
      <c r="AG282" s="34">
        <v>8551</v>
      </c>
      <c r="AJ282" t="s">
        <v>273</v>
      </c>
      <c r="AK282">
        <v>983.2728686778828</v>
      </c>
      <c r="AL282">
        <v>1808.0983015055544</v>
      </c>
      <c r="AM282">
        <v>1558</v>
      </c>
      <c r="AN282">
        <v>574.99999999999989</v>
      </c>
      <c r="AO282">
        <v>-824.82543282767165</v>
      </c>
    </row>
    <row r="283" spans="2:41">
      <c r="B283" t="s">
        <v>9</v>
      </c>
      <c r="C283">
        <v>2618</v>
      </c>
      <c r="D283">
        <v>12137</v>
      </c>
      <c r="E283">
        <v>13564</v>
      </c>
      <c r="F283">
        <v>0</v>
      </c>
      <c r="G283">
        <v>2379</v>
      </c>
      <c r="H283">
        <v>0</v>
      </c>
      <c r="I283">
        <v>0</v>
      </c>
      <c r="J283">
        <v>0</v>
      </c>
      <c r="K283">
        <v>1718.5355056571632</v>
      </c>
      <c r="L283">
        <v>0</v>
      </c>
      <c r="M283">
        <v>29798.535505657164</v>
      </c>
      <c r="N283">
        <v>78012565.953810453</v>
      </c>
      <c r="R283" t="s">
        <v>9</v>
      </c>
      <c r="S283">
        <v>2618</v>
      </c>
      <c r="T283">
        <v>11512</v>
      </c>
      <c r="U283">
        <v>11443</v>
      </c>
      <c r="V283">
        <v>2348</v>
      </c>
      <c r="W283">
        <v>0</v>
      </c>
      <c r="X283">
        <v>3055.3265526466889</v>
      </c>
      <c r="Y283">
        <v>0</v>
      </c>
      <c r="Z283">
        <v>28358.326552646689</v>
      </c>
      <c r="AA283">
        <v>74242099</v>
      </c>
      <c r="AB283">
        <v>30138416</v>
      </c>
      <c r="AC283">
        <v>0</v>
      </c>
      <c r="AD283">
        <v>29957774</v>
      </c>
      <c r="AE283" s="30">
        <v>2348</v>
      </c>
      <c r="AF283" s="30">
        <v>0</v>
      </c>
      <c r="AG283" s="34">
        <v>11443</v>
      </c>
      <c r="AJ283" t="s">
        <v>9</v>
      </c>
      <c r="AK283">
        <v>-719.88391262171262</v>
      </c>
      <c r="AL283">
        <v>-465.54123728596369</v>
      </c>
      <c r="AM283">
        <v>-715.00000000000011</v>
      </c>
      <c r="AN283">
        <v>4.9999999999999147</v>
      </c>
      <c r="AO283">
        <v>-254.34267533574894</v>
      </c>
    </row>
    <row r="284" spans="2:41">
      <c r="B284" t="s">
        <v>336</v>
      </c>
      <c r="C284">
        <v>6078</v>
      </c>
      <c r="D284">
        <v>13554</v>
      </c>
      <c r="E284">
        <v>6941</v>
      </c>
      <c r="F284">
        <v>0</v>
      </c>
      <c r="G284">
        <v>2133</v>
      </c>
      <c r="H284">
        <v>0</v>
      </c>
      <c r="I284">
        <v>818.92653867081162</v>
      </c>
      <c r="J284">
        <v>0</v>
      </c>
      <c r="K284">
        <v>1718.5355056571632</v>
      </c>
      <c r="L284">
        <v>0</v>
      </c>
      <c r="M284">
        <v>25165.462044327975</v>
      </c>
      <c r="N284">
        <v>152955678.30542544</v>
      </c>
      <c r="R284" t="s">
        <v>336</v>
      </c>
      <c r="S284">
        <v>6078</v>
      </c>
      <c r="T284">
        <v>12922</v>
      </c>
      <c r="U284">
        <v>7070</v>
      </c>
      <c r="V284">
        <v>2484</v>
      </c>
      <c r="W284">
        <v>0</v>
      </c>
      <c r="X284">
        <v>3055.3265526466889</v>
      </c>
      <c r="Y284">
        <v>0</v>
      </c>
      <c r="Z284">
        <v>25531.326552646689</v>
      </c>
      <c r="AA284">
        <v>155179403</v>
      </c>
      <c r="AB284">
        <v>78539916</v>
      </c>
      <c r="AC284">
        <v>0</v>
      </c>
      <c r="AD284">
        <v>42971460</v>
      </c>
      <c r="AE284" s="30">
        <v>2029</v>
      </c>
      <c r="AF284" s="30">
        <v>455.02439999999996</v>
      </c>
      <c r="AG284" s="34">
        <v>7070</v>
      </c>
      <c r="AJ284" t="s">
        <v>336</v>
      </c>
      <c r="AK284">
        <v>1940.534554130496</v>
      </c>
      <c r="AL284">
        <v>1497.3698346130768</v>
      </c>
      <c r="AM284">
        <v>1805.134720290218</v>
      </c>
      <c r="AN284">
        <v>-135.86527970978202</v>
      </c>
      <c r="AO284">
        <v>443.16471951741914</v>
      </c>
    </row>
    <row r="285" spans="2:41">
      <c r="B285" t="s">
        <v>0</v>
      </c>
      <c r="C285">
        <v>27960</v>
      </c>
      <c r="D285">
        <v>10880</v>
      </c>
      <c r="E285">
        <v>-699</v>
      </c>
      <c r="F285">
        <v>0</v>
      </c>
      <c r="G285">
        <v>0</v>
      </c>
      <c r="H285">
        <v>1815</v>
      </c>
      <c r="I285">
        <v>0</v>
      </c>
      <c r="J285">
        <v>0</v>
      </c>
      <c r="K285">
        <v>1718.5355056571632</v>
      </c>
      <c r="L285">
        <v>0</v>
      </c>
      <c r="M285">
        <v>13714.535505657163</v>
      </c>
      <c r="N285">
        <v>383458412.73817426</v>
      </c>
      <c r="R285" t="s">
        <v>0</v>
      </c>
      <c r="S285">
        <v>27960</v>
      </c>
      <c r="T285">
        <v>10263</v>
      </c>
      <c r="U285">
        <v>-2054</v>
      </c>
      <c r="V285">
        <v>2315</v>
      </c>
      <c r="W285">
        <v>0</v>
      </c>
      <c r="X285">
        <v>3055.3265526466889</v>
      </c>
      <c r="Y285">
        <v>0</v>
      </c>
      <c r="Z285">
        <v>13579.326552646689</v>
      </c>
      <c r="AA285">
        <v>379677970</v>
      </c>
      <c r="AB285">
        <v>286953480</v>
      </c>
      <c r="AC285">
        <v>0</v>
      </c>
      <c r="AD285">
        <v>0</v>
      </c>
      <c r="AE285" s="30">
        <v>0</v>
      </c>
      <c r="AF285" s="30">
        <v>2315.232</v>
      </c>
      <c r="AG285" s="34">
        <v>-2054</v>
      </c>
      <c r="AJ285" t="s">
        <v>0</v>
      </c>
      <c r="AK285">
        <v>2724.4761909320623</v>
      </c>
      <c r="AL285">
        <v>3052.0436016106978</v>
      </c>
      <c r="AM285">
        <v>2802</v>
      </c>
      <c r="AN285">
        <v>77.999999999999915</v>
      </c>
      <c r="AO285">
        <v>-327.5674106786355</v>
      </c>
    </row>
    <row r="286" spans="2:41">
      <c r="B286" t="s">
        <v>57</v>
      </c>
      <c r="C286">
        <v>17338</v>
      </c>
      <c r="D286">
        <v>289</v>
      </c>
      <c r="E286">
        <v>2375</v>
      </c>
      <c r="F286">
        <v>0</v>
      </c>
      <c r="G286">
        <v>2111</v>
      </c>
      <c r="H286">
        <v>2420</v>
      </c>
      <c r="I286">
        <v>41.926538670811738</v>
      </c>
      <c r="J286">
        <v>215.30126129343307</v>
      </c>
      <c r="K286">
        <v>1718.5355056571632</v>
      </c>
      <c r="L286">
        <v>0</v>
      </c>
      <c r="M286">
        <v>9170.7633056214072</v>
      </c>
      <c r="N286">
        <v>159002694.19286397</v>
      </c>
      <c r="R286" t="s">
        <v>57</v>
      </c>
      <c r="S286">
        <v>17338</v>
      </c>
      <c r="T286">
        <v>-240</v>
      </c>
      <c r="U286">
        <v>1564</v>
      </c>
      <c r="V286">
        <v>4942</v>
      </c>
      <c r="W286">
        <v>0</v>
      </c>
      <c r="X286">
        <v>3055.3265526466889</v>
      </c>
      <c r="Y286">
        <v>0</v>
      </c>
      <c r="Z286">
        <v>9321.3265526466894</v>
      </c>
      <c r="AA286">
        <v>161613160</v>
      </c>
      <c r="AB286">
        <v>0</v>
      </c>
      <c r="AC286">
        <v>-4161120</v>
      </c>
      <c r="AD286">
        <v>27116632</v>
      </c>
      <c r="AE286" s="30">
        <v>2022</v>
      </c>
      <c r="AF286" s="30">
        <v>2919.5304000000001</v>
      </c>
      <c r="AG286" s="34">
        <v>1564</v>
      </c>
      <c r="AJ286" t="s">
        <v>57</v>
      </c>
      <c r="AK286">
        <v>-504.09787716396386</v>
      </c>
      <c r="AL286">
        <v>688.32660590297291</v>
      </c>
      <c r="AM286">
        <v>437.99999999999977</v>
      </c>
      <c r="AN286">
        <v>941.99999999999977</v>
      </c>
      <c r="AO286">
        <v>-1192.4244830669368</v>
      </c>
    </row>
    <row r="287" spans="2:41">
      <c r="B287" t="s">
        <v>68</v>
      </c>
      <c r="C287">
        <v>9195</v>
      </c>
      <c r="D287">
        <v>18432</v>
      </c>
      <c r="E287">
        <v>6929</v>
      </c>
      <c r="F287">
        <v>0</v>
      </c>
      <c r="G287">
        <v>2051</v>
      </c>
      <c r="H287">
        <v>601</v>
      </c>
      <c r="I287">
        <v>0</v>
      </c>
      <c r="J287">
        <v>0</v>
      </c>
      <c r="K287">
        <v>1718.5355056571632</v>
      </c>
      <c r="L287">
        <v>0</v>
      </c>
      <c r="M287">
        <v>29731.535505657164</v>
      </c>
      <c r="N287">
        <v>273381468.97451764</v>
      </c>
      <c r="R287" t="s">
        <v>68</v>
      </c>
      <c r="S287">
        <v>9195</v>
      </c>
      <c r="T287">
        <v>17771</v>
      </c>
      <c r="U287">
        <v>5201</v>
      </c>
      <c r="V287">
        <v>3067</v>
      </c>
      <c r="W287">
        <v>0</v>
      </c>
      <c r="X287">
        <v>3055.3265526466889</v>
      </c>
      <c r="Y287">
        <v>0</v>
      </c>
      <c r="Z287">
        <v>29094.326552646689</v>
      </c>
      <c r="AA287">
        <v>267522333</v>
      </c>
      <c r="AB287">
        <v>163404345</v>
      </c>
      <c r="AC287">
        <v>0</v>
      </c>
      <c r="AD287">
        <v>47823195</v>
      </c>
      <c r="AE287" s="30">
        <v>1966</v>
      </c>
      <c r="AF287" s="30">
        <v>1101.3825999999999</v>
      </c>
      <c r="AG287" s="34">
        <v>5201</v>
      </c>
      <c r="AJ287" t="s">
        <v>68</v>
      </c>
      <c r="AK287">
        <v>4537.8609610871608</v>
      </c>
      <c r="AL287">
        <v>2848.9106932495724</v>
      </c>
      <c r="AM287">
        <v>4402.134720290218</v>
      </c>
      <c r="AN287">
        <v>-135.86527970978202</v>
      </c>
      <c r="AO287">
        <v>1688.9502678375884</v>
      </c>
    </row>
    <row r="288" spans="2:41">
      <c r="B288" t="s">
        <v>89</v>
      </c>
      <c r="C288">
        <v>4747</v>
      </c>
      <c r="D288">
        <v>12678</v>
      </c>
      <c r="E288">
        <v>7986</v>
      </c>
      <c r="F288">
        <v>0</v>
      </c>
      <c r="G288">
        <v>2248</v>
      </c>
      <c r="H288">
        <v>1695</v>
      </c>
      <c r="I288">
        <v>0</v>
      </c>
      <c r="J288">
        <v>0</v>
      </c>
      <c r="K288">
        <v>1718.5355056571632</v>
      </c>
      <c r="L288">
        <v>0</v>
      </c>
      <c r="M288">
        <v>26325.535505657164</v>
      </c>
      <c r="N288">
        <v>124967317.04535456</v>
      </c>
      <c r="R288" t="s">
        <v>89</v>
      </c>
      <c r="S288">
        <v>4747</v>
      </c>
      <c r="T288">
        <v>12050</v>
      </c>
      <c r="U288">
        <v>5740</v>
      </c>
      <c r="V288">
        <v>4364</v>
      </c>
      <c r="W288">
        <v>0</v>
      </c>
      <c r="X288">
        <v>3055.3265526466889</v>
      </c>
      <c r="Y288">
        <v>0</v>
      </c>
      <c r="Z288">
        <v>25209.326552646689</v>
      </c>
      <c r="AA288">
        <v>119668673</v>
      </c>
      <c r="AB288">
        <v>57201350</v>
      </c>
      <c r="AC288">
        <v>0</v>
      </c>
      <c r="AD288">
        <v>27247780</v>
      </c>
      <c r="AE288" s="30">
        <v>2169</v>
      </c>
      <c r="AF288" s="30">
        <v>2195.0418</v>
      </c>
      <c r="AG288" s="34">
        <v>5740</v>
      </c>
      <c r="AJ288" t="s">
        <v>89</v>
      </c>
      <c r="AK288">
        <v>-1789.7017089689598</v>
      </c>
      <c r="AL288">
        <v>-1901.6550378109878</v>
      </c>
      <c r="AM288">
        <v>-1925.865279709782</v>
      </c>
      <c r="AN288">
        <v>-135.86527970978202</v>
      </c>
      <c r="AO288">
        <v>111.95332884202799</v>
      </c>
    </row>
    <row r="289" spans="2:41">
      <c r="B289" t="s">
        <v>92</v>
      </c>
      <c r="C289">
        <v>15588</v>
      </c>
      <c r="D289">
        <v>12920</v>
      </c>
      <c r="E289">
        <v>2631</v>
      </c>
      <c r="F289">
        <v>0</v>
      </c>
      <c r="G289">
        <v>917</v>
      </c>
      <c r="H289">
        <v>1642</v>
      </c>
      <c r="I289">
        <v>262.92653867081174</v>
      </c>
      <c r="J289">
        <v>0</v>
      </c>
      <c r="K289">
        <v>1718.5355056571632</v>
      </c>
      <c r="L289">
        <v>0</v>
      </c>
      <c r="M289">
        <v>20091.462044327975</v>
      </c>
      <c r="N289">
        <v>313185710.34698445</v>
      </c>
      <c r="R289" t="s">
        <v>92</v>
      </c>
      <c r="S289">
        <v>15588</v>
      </c>
      <c r="T289">
        <v>12291</v>
      </c>
      <c r="U289">
        <v>2093</v>
      </c>
      <c r="V289">
        <v>3018</v>
      </c>
      <c r="W289">
        <v>0</v>
      </c>
      <c r="X289">
        <v>3055.3265526466889</v>
      </c>
      <c r="Y289">
        <v>0</v>
      </c>
      <c r="Z289">
        <v>20457.326552646689</v>
      </c>
      <c r="AA289">
        <v>318888806</v>
      </c>
      <c r="AB289">
        <v>191592108</v>
      </c>
      <c r="AC289">
        <v>0</v>
      </c>
      <c r="AD289">
        <v>32625684</v>
      </c>
      <c r="AE289" s="30">
        <v>876</v>
      </c>
      <c r="AF289" s="30">
        <v>2141.7231999999999</v>
      </c>
      <c r="AG289" s="34">
        <v>2093</v>
      </c>
      <c r="AJ289" t="s">
        <v>92</v>
      </c>
      <c r="AK289">
        <v>1653.212947042307</v>
      </c>
      <c r="AL289">
        <v>398.99897127646182</v>
      </c>
      <c r="AM289">
        <v>1517.134720290218</v>
      </c>
      <c r="AN289">
        <v>-135.86527970978202</v>
      </c>
      <c r="AO289">
        <v>1254.2139757658451</v>
      </c>
    </row>
    <row r="290" spans="2:41">
      <c r="B290" t="s">
        <v>102</v>
      </c>
      <c r="C290">
        <v>22424</v>
      </c>
      <c r="D290">
        <v>746</v>
      </c>
      <c r="E290">
        <v>278</v>
      </c>
      <c r="F290">
        <v>0</v>
      </c>
      <c r="G290">
        <v>2079</v>
      </c>
      <c r="H290">
        <v>2226</v>
      </c>
      <c r="I290">
        <v>0</v>
      </c>
      <c r="J290">
        <v>0</v>
      </c>
      <c r="K290">
        <v>1718.5355056571632</v>
      </c>
      <c r="L290">
        <v>0</v>
      </c>
      <c r="M290">
        <v>7047.5355056571634</v>
      </c>
      <c r="N290">
        <v>158033936.17885622</v>
      </c>
      <c r="R290" t="s">
        <v>102</v>
      </c>
      <c r="S290">
        <v>22424</v>
      </c>
      <c r="T290">
        <v>188</v>
      </c>
      <c r="U290">
        <v>-789</v>
      </c>
      <c r="V290">
        <v>4746</v>
      </c>
      <c r="W290">
        <v>0</v>
      </c>
      <c r="X290">
        <v>3055.3265526466889</v>
      </c>
      <c r="Y290">
        <v>0</v>
      </c>
      <c r="Z290">
        <v>7200.3265526466894</v>
      </c>
      <c r="AA290">
        <v>161460123</v>
      </c>
      <c r="AB290">
        <v>4215712</v>
      </c>
      <c r="AC290">
        <v>0</v>
      </c>
      <c r="AD290">
        <v>0</v>
      </c>
      <c r="AE290" s="30">
        <v>2020</v>
      </c>
      <c r="AF290" s="30">
        <v>2725.6098000000002</v>
      </c>
      <c r="AG290" s="34">
        <v>-789</v>
      </c>
      <c r="AJ290" t="s">
        <v>102</v>
      </c>
      <c r="AK290">
        <v>15.785682713039023</v>
      </c>
      <c r="AL290">
        <v>-147.28280883523075</v>
      </c>
      <c r="AM290">
        <v>-119.86527970978202</v>
      </c>
      <c r="AN290">
        <v>-135.86527970978202</v>
      </c>
      <c r="AO290">
        <v>163.06849154826978</v>
      </c>
    </row>
    <row r="291" spans="2:41">
      <c r="B291" t="s">
        <v>132</v>
      </c>
      <c r="C291">
        <v>79400</v>
      </c>
      <c r="D291">
        <v>7579</v>
      </c>
      <c r="E291">
        <v>-4470</v>
      </c>
      <c r="F291">
        <v>0</v>
      </c>
      <c r="G291">
        <v>0</v>
      </c>
      <c r="H291">
        <v>1258</v>
      </c>
      <c r="I291">
        <v>751.92653867081162</v>
      </c>
      <c r="J291">
        <v>139.30126129343307</v>
      </c>
      <c r="K291">
        <v>1718.5355056571632</v>
      </c>
      <c r="L291">
        <v>0</v>
      </c>
      <c r="M291">
        <v>6976.7633056214081</v>
      </c>
      <c r="N291">
        <v>553955006.46633983</v>
      </c>
      <c r="R291" t="s">
        <v>132</v>
      </c>
      <c r="S291">
        <v>79400</v>
      </c>
      <c r="T291">
        <v>6981</v>
      </c>
      <c r="U291">
        <v>-4591</v>
      </c>
      <c r="V291">
        <v>1758</v>
      </c>
      <c r="W291">
        <v>0</v>
      </c>
      <c r="X291">
        <v>3055.3265526466889</v>
      </c>
      <c r="Y291">
        <v>0</v>
      </c>
      <c r="Z291">
        <v>7203.3265526466894</v>
      </c>
      <c r="AA291">
        <v>571944128</v>
      </c>
      <c r="AB291">
        <v>554291400</v>
      </c>
      <c r="AC291">
        <v>0</v>
      </c>
      <c r="AD291">
        <v>0</v>
      </c>
      <c r="AE291" s="30">
        <v>0</v>
      </c>
      <c r="AF291" s="30">
        <v>1757.924</v>
      </c>
      <c r="AG291" s="34">
        <v>-4591</v>
      </c>
      <c r="AJ291" t="s">
        <v>132</v>
      </c>
      <c r="AK291">
        <v>945.02793635502076</v>
      </c>
      <c r="AL291">
        <v>983.35637846366171</v>
      </c>
      <c r="AM291">
        <v>809.13472029021796</v>
      </c>
      <c r="AN291">
        <v>-135.86527970978202</v>
      </c>
      <c r="AO291">
        <v>-38.328442108640957</v>
      </c>
    </row>
    <row r="292" spans="2:41">
      <c r="B292" t="s">
        <v>173</v>
      </c>
      <c r="C292">
        <v>5871</v>
      </c>
      <c r="D292">
        <v>15402</v>
      </c>
      <c r="E292">
        <v>12313</v>
      </c>
      <c r="F292">
        <v>0</v>
      </c>
      <c r="G292">
        <v>2342</v>
      </c>
      <c r="H292">
        <v>1652</v>
      </c>
      <c r="I292">
        <v>1664.9265386708116</v>
      </c>
      <c r="J292">
        <v>0</v>
      </c>
      <c r="K292">
        <v>1718.5355056571632</v>
      </c>
      <c r="L292">
        <v>0</v>
      </c>
      <c r="M292">
        <v>35092.462044327978</v>
      </c>
      <c r="N292">
        <v>206027844.66224957</v>
      </c>
      <c r="R292" t="s">
        <v>173</v>
      </c>
      <c r="S292">
        <v>5871</v>
      </c>
      <c r="T292">
        <v>14758</v>
      </c>
      <c r="U292">
        <v>13194</v>
      </c>
      <c r="V292">
        <v>4451</v>
      </c>
      <c r="W292">
        <v>0</v>
      </c>
      <c r="X292">
        <v>3055.3265526466889</v>
      </c>
      <c r="Y292">
        <v>0</v>
      </c>
      <c r="Z292">
        <v>35458.326552646686</v>
      </c>
      <c r="AA292">
        <v>208175835</v>
      </c>
      <c r="AB292">
        <v>86644218</v>
      </c>
      <c r="AC292">
        <v>0</v>
      </c>
      <c r="AD292">
        <v>77461974</v>
      </c>
      <c r="AE292" s="30">
        <v>2299</v>
      </c>
      <c r="AF292" s="30">
        <v>2151.9423999999999</v>
      </c>
      <c r="AG292" s="34">
        <v>13194</v>
      </c>
      <c r="AJ292" t="s">
        <v>173</v>
      </c>
      <c r="AK292">
        <v>1000.8466959762827</v>
      </c>
      <c r="AL292">
        <v>146.87802467916663</v>
      </c>
      <c r="AM292">
        <v>865.13472029021796</v>
      </c>
      <c r="AN292">
        <v>-135.86527970978202</v>
      </c>
      <c r="AO292">
        <v>853.96867129711609</v>
      </c>
    </row>
    <row r="293" spans="2:41">
      <c r="B293" t="s">
        <v>176</v>
      </c>
      <c r="C293">
        <v>42362</v>
      </c>
      <c r="D293">
        <v>9948</v>
      </c>
      <c r="E293">
        <v>-1981</v>
      </c>
      <c r="F293">
        <v>0</v>
      </c>
      <c r="G293">
        <v>0</v>
      </c>
      <c r="H293">
        <v>421</v>
      </c>
      <c r="I293">
        <v>0</v>
      </c>
      <c r="J293">
        <v>0</v>
      </c>
      <c r="K293">
        <v>1718.5355056571632</v>
      </c>
      <c r="L293">
        <v>0</v>
      </c>
      <c r="M293">
        <v>10106.535505657163</v>
      </c>
      <c r="N293">
        <v>428133057.09064871</v>
      </c>
      <c r="R293" t="s">
        <v>176</v>
      </c>
      <c r="S293">
        <v>42362</v>
      </c>
      <c r="T293">
        <v>9336</v>
      </c>
      <c r="U293">
        <v>-3810</v>
      </c>
      <c r="V293">
        <v>921</v>
      </c>
      <c r="W293">
        <v>0</v>
      </c>
      <c r="X293">
        <v>3055.3265526466889</v>
      </c>
      <c r="Y293">
        <v>0</v>
      </c>
      <c r="Z293">
        <v>9502.3265526466894</v>
      </c>
      <c r="AA293">
        <v>402537557</v>
      </c>
      <c r="AB293">
        <v>395491632</v>
      </c>
      <c r="AC293">
        <v>0</v>
      </c>
      <c r="AD293">
        <v>0</v>
      </c>
      <c r="AE293" s="30">
        <v>0</v>
      </c>
      <c r="AF293" s="30">
        <v>921.32539999999995</v>
      </c>
      <c r="AG293" s="34">
        <v>-3810</v>
      </c>
      <c r="AJ293" t="s">
        <v>176</v>
      </c>
      <c r="AK293">
        <v>1083.0121716238309</v>
      </c>
      <c r="AL293">
        <v>688.18523305064718</v>
      </c>
      <c r="AM293">
        <v>947.13472029021796</v>
      </c>
      <c r="AN293">
        <v>-135.86527970978202</v>
      </c>
      <c r="AO293">
        <v>394.82693857318372</v>
      </c>
    </row>
    <row r="294" spans="2:41">
      <c r="B294" t="s">
        <v>279</v>
      </c>
      <c r="C294">
        <v>7812</v>
      </c>
      <c r="D294">
        <v>14544</v>
      </c>
      <c r="E294">
        <v>4341</v>
      </c>
      <c r="F294">
        <v>0</v>
      </c>
      <c r="G294">
        <v>695</v>
      </c>
      <c r="H294">
        <v>941</v>
      </c>
      <c r="I294">
        <v>0</v>
      </c>
      <c r="J294">
        <v>0</v>
      </c>
      <c r="K294">
        <v>1718.5355056571632</v>
      </c>
      <c r="L294">
        <v>0</v>
      </c>
      <c r="M294">
        <v>22239.535505657164</v>
      </c>
      <c r="N294">
        <v>173735251.37019378</v>
      </c>
      <c r="R294" t="s">
        <v>279</v>
      </c>
      <c r="S294">
        <v>7812</v>
      </c>
      <c r="T294">
        <v>13905</v>
      </c>
      <c r="U294">
        <v>2295</v>
      </c>
      <c r="V294">
        <v>2151</v>
      </c>
      <c r="W294">
        <v>0</v>
      </c>
      <c r="X294">
        <v>3055.3265526466889</v>
      </c>
      <c r="Y294">
        <v>0</v>
      </c>
      <c r="Z294">
        <v>21406.326552646689</v>
      </c>
      <c r="AA294">
        <v>167226223</v>
      </c>
      <c r="AB294">
        <v>108625860</v>
      </c>
      <c r="AC294">
        <v>0</v>
      </c>
      <c r="AD294">
        <v>17928540</v>
      </c>
      <c r="AE294" s="30">
        <v>710</v>
      </c>
      <c r="AF294" s="30">
        <v>1440.9389999999999</v>
      </c>
      <c r="AG294" s="34">
        <v>2295</v>
      </c>
      <c r="AJ294" t="s">
        <v>279</v>
      </c>
      <c r="AK294">
        <v>2641.2426380787711</v>
      </c>
      <c r="AL294">
        <v>1817.5042654973304</v>
      </c>
      <c r="AM294">
        <v>2505.134720290218</v>
      </c>
      <c r="AN294">
        <v>-135.86527970978202</v>
      </c>
      <c r="AO294">
        <v>823.73837258144067</v>
      </c>
    </row>
    <row r="295" spans="2:41">
      <c r="B295" t="s">
        <v>290</v>
      </c>
      <c r="C295">
        <v>3172</v>
      </c>
      <c r="D295">
        <v>16473</v>
      </c>
      <c r="E295">
        <v>11984</v>
      </c>
      <c r="F295">
        <v>0</v>
      </c>
      <c r="G295">
        <v>1121</v>
      </c>
      <c r="H295">
        <v>1800</v>
      </c>
      <c r="I295">
        <v>0</v>
      </c>
      <c r="J295">
        <v>0</v>
      </c>
      <c r="K295">
        <v>1718.5355056571632</v>
      </c>
      <c r="L295">
        <v>0</v>
      </c>
      <c r="M295">
        <v>33096.535505657164</v>
      </c>
      <c r="N295">
        <v>104982210.62394452</v>
      </c>
      <c r="R295" t="s">
        <v>290</v>
      </c>
      <c r="S295">
        <v>3172</v>
      </c>
      <c r="T295">
        <v>15823</v>
      </c>
      <c r="U295">
        <v>10628</v>
      </c>
      <c r="V295">
        <v>3360</v>
      </c>
      <c r="W295">
        <v>0</v>
      </c>
      <c r="X295">
        <v>3055.3265526466889</v>
      </c>
      <c r="Y295">
        <v>0</v>
      </c>
      <c r="Z295">
        <v>32866.326552646686</v>
      </c>
      <c r="AA295">
        <v>104251988</v>
      </c>
      <c r="AB295">
        <v>50190556</v>
      </c>
      <c r="AC295">
        <v>0</v>
      </c>
      <c r="AD295">
        <v>33712016</v>
      </c>
      <c r="AE295" s="30">
        <v>1060</v>
      </c>
      <c r="AF295" s="30">
        <v>2299.6008000000002</v>
      </c>
      <c r="AG295" s="34">
        <v>10628</v>
      </c>
      <c r="AJ295" t="s">
        <v>290</v>
      </c>
      <c r="AK295">
        <v>1255.484610233716</v>
      </c>
      <c r="AL295">
        <v>1367.2852472781433</v>
      </c>
      <c r="AM295">
        <v>1119.134720290218</v>
      </c>
      <c r="AN295">
        <v>-135.86527970978202</v>
      </c>
      <c r="AO295">
        <v>-111.80063704442728</v>
      </c>
    </row>
    <row r="296" spans="2:41" ht="15" thickBot="1">
      <c r="B296" t="s">
        <v>291</v>
      </c>
      <c r="C296">
        <v>4088</v>
      </c>
      <c r="D296">
        <v>16946</v>
      </c>
      <c r="E296">
        <v>7899</v>
      </c>
      <c r="F296">
        <v>0</v>
      </c>
      <c r="G296">
        <v>2074</v>
      </c>
      <c r="H296">
        <v>2251.4788762326643</v>
      </c>
      <c r="I296">
        <v>1820.9265386708116</v>
      </c>
      <c r="J296">
        <v>0</v>
      </c>
      <c r="K296">
        <v>1718.5355056571632</v>
      </c>
      <c r="L296">
        <v>0</v>
      </c>
      <c r="M296">
        <v>32709.940920560639</v>
      </c>
      <c r="N296">
        <v>133718238.48325188</v>
      </c>
      <c r="R296" t="s">
        <v>291</v>
      </c>
      <c r="S296">
        <v>4088</v>
      </c>
      <c r="T296">
        <v>16293</v>
      </c>
      <c r="U296">
        <v>9048</v>
      </c>
      <c r="V296">
        <v>4679</v>
      </c>
      <c r="W296">
        <v>0</v>
      </c>
      <c r="X296">
        <v>3055.3265526466889</v>
      </c>
      <c r="Y296">
        <v>0</v>
      </c>
      <c r="Z296">
        <v>33075.326552646686</v>
      </c>
      <c r="AA296">
        <v>135211935</v>
      </c>
      <c r="AB296">
        <v>66605784</v>
      </c>
      <c r="AC296">
        <v>0</v>
      </c>
      <c r="AD296">
        <v>36988224</v>
      </c>
      <c r="AE296" s="31">
        <v>1971</v>
      </c>
      <c r="AF296" s="31">
        <v>2708.4814000000001</v>
      </c>
      <c r="AG296" s="34">
        <v>9048</v>
      </c>
      <c r="AJ296" t="s">
        <v>291</v>
      </c>
      <c r="AK296">
        <v>4587.8572860637269</v>
      </c>
      <c r="AL296">
        <v>2860.1182925439698</v>
      </c>
      <c r="AM296">
        <v>4452.134720290218</v>
      </c>
      <c r="AN296">
        <v>-135.86527970978202</v>
      </c>
      <c r="AO296">
        <v>1727.7389935197571</v>
      </c>
    </row>
  </sheetData>
  <mergeCells count="1">
    <mergeCell ref="M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726CF-E89E-4A46-9798-9BDF32D0F3FD}">
  <dimension ref="A1:N294"/>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4.5"/>
  <cols>
    <col min="1" max="1" width="24" customWidth="1"/>
    <col min="2" max="3" width="14.7265625" customWidth="1"/>
    <col min="4" max="4" width="14.453125" customWidth="1"/>
    <col min="5" max="5" width="14" customWidth="1"/>
    <col min="6" max="6" width="16" customWidth="1"/>
    <col min="7" max="7" width="17.7265625" customWidth="1"/>
    <col min="8" max="8" width="19" customWidth="1"/>
    <col min="9" max="9" width="22.81640625" customWidth="1"/>
    <col min="10" max="10" width="19.54296875" customWidth="1"/>
    <col min="11" max="11" width="13" customWidth="1"/>
    <col min="12" max="14" width="0" hidden="1" customWidth="1"/>
  </cols>
  <sheetData>
    <row r="1" spans="1:14">
      <c r="A1" s="95" t="s">
        <v>402</v>
      </c>
      <c r="B1" s="95"/>
      <c r="C1" s="95"/>
      <c r="D1" s="95"/>
      <c r="E1" s="95"/>
      <c r="F1" s="95"/>
      <c r="G1" s="96"/>
      <c r="H1" s="96"/>
      <c r="I1" s="96"/>
      <c r="J1" s="96"/>
      <c r="K1" s="96"/>
      <c r="L1" s="37"/>
      <c r="M1" s="37"/>
      <c r="N1" s="37"/>
    </row>
    <row r="2" spans="1:14">
      <c r="A2" s="116"/>
      <c r="B2" s="117" t="s">
        <v>337</v>
      </c>
      <c r="C2" s="118" t="s">
        <v>338</v>
      </c>
      <c r="D2" s="83"/>
      <c r="E2" s="83"/>
      <c r="F2" s="83"/>
      <c r="G2" s="120" t="s">
        <v>344</v>
      </c>
      <c r="H2" s="121"/>
      <c r="I2" s="83"/>
      <c r="J2" s="83"/>
      <c r="K2" s="83"/>
      <c r="L2" s="42"/>
      <c r="M2" s="42"/>
      <c r="N2" s="42"/>
    </row>
    <row r="3" spans="1:14" ht="55.5" customHeight="1" thickBot="1">
      <c r="A3" s="116"/>
      <c r="B3" s="117"/>
      <c r="C3" s="119"/>
      <c r="D3" s="84" t="s">
        <v>339</v>
      </c>
      <c r="E3" s="84" t="s">
        <v>340</v>
      </c>
      <c r="F3" s="84" t="s">
        <v>294</v>
      </c>
      <c r="G3" s="84" t="s">
        <v>341</v>
      </c>
      <c r="H3" s="84" t="s">
        <v>342</v>
      </c>
      <c r="I3" s="84" t="s">
        <v>297</v>
      </c>
      <c r="J3" s="84" t="s">
        <v>405</v>
      </c>
      <c r="K3" s="84" t="s">
        <v>343</v>
      </c>
      <c r="L3" s="38"/>
      <c r="M3" s="38"/>
      <c r="N3" s="38"/>
    </row>
    <row r="4" spans="1:14" ht="16.5" thickBot="1">
      <c r="A4" s="127" t="s">
        <v>135</v>
      </c>
      <c r="B4" s="128">
        <f>VLOOKUP($A4,$A5:$K294,2,0)</f>
        <v>14007</v>
      </c>
      <c r="C4" s="128">
        <f>VLOOKUP($A4,$A5:$K294,3,0)</f>
        <v>14541.535505657163</v>
      </c>
      <c r="D4" s="128">
        <f>VLOOKUP($A4,$A5:$K294,4,0)</f>
        <v>10566</v>
      </c>
      <c r="E4" s="128">
        <f>VLOOKUP($A4,$A5:$K294,5,0)</f>
        <v>2257</v>
      </c>
      <c r="F4" s="128">
        <f>VLOOKUP($A4,$A5:$K294,6,0)</f>
        <v>0</v>
      </c>
      <c r="G4" s="128">
        <f>VLOOKUP($A4,$A5:$K294,7,0)</f>
        <v>0</v>
      </c>
      <c r="H4" s="128">
        <f>VLOOKUP($A4,$A5:$K294,8,0)</f>
        <v>0</v>
      </c>
      <c r="I4" s="128">
        <f>VLOOKUP($A4,$A5:$K294,9,0)</f>
        <v>0</v>
      </c>
      <c r="J4" s="128">
        <f>VLOOKUP($A4,$A5:$K294,10,0)</f>
        <v>0</v>
      </c>
      <c r="K4" s="129">
        <f>VLOOKUP($A4,$A5:$K294,11,0)</f>
        <v>1718.5355056571632</v>
      </c>
      <c r="L4" s="39"/>
      <c r="M4" s="39"/>
      <c r="N4" s="39"/>
    </row>
    <row r="5" spans="1:14" ht="16">
      <c r="A5" s="97" t="s">
        <v>22</v>
      </c>
      <c r="B5" s="40">
        <v>95514</v>
      </c>
      <c r="C5" s="41">
        <v>20110.462044327975</v>
      </c>
      <c r="D5" s="41">
        <v>14654</v>
      </c>
      <c r="E5" s="41">
        <v>2951</v>
      </c>
      <c r="F5" s="41">
        <v>0</v>
      </c>
      <c r="G5" s="41">
        <v>0</v>
      </c>
      <c r="H5" s="41">
        <v>0</v>
      </c>
      <c r="I5" s="41">
        <v>786.92653867081162</v>
      </c>
      <c r="J5" s="41">
        <v>0</v>
      </c>
      <c r="K5" s="41">
        <v>1718.5355056571632</v>
      </c>
      <c r="L5" s="40">
        <f>'[1]Tabell 3'!M10</f>
        <v>0</v>
      </c>
      <c r="M5" s="40">
        <f>'[1]Tabell 3'!N10</f>
        <v>85</v>
      </c>
      <c r="N5" s="40">
        <f>'[1]Tabell 3'!O10</f>
        <v>2042</v>
      </c>
    </row>
    <row r="6" spans="1:14" ht="16">
      <c r="A6" s="97" t="s">
        <v>29</v>
      </c>
      <c r="B6" s="40">
        <v>32513</v>
      </c>
      <c r="C6" s="41">
        <v>-26402.757818145928</v>
      </c>
      <c r="D6" s="41">
        <v>-35690</v>
      </c>
      <c r="E6" s="41">
        <v>5158</v>
      </c>
      <c r="F6" s="41">
        <v>0</v>
      </c>
      <c r="G6" s="41">
        <v>0</v>
      </c>
      <c r="H6" s="41">
        <v>387.47887623266411</v>
      </c>
      <c r="I6" s="41">
        <v>1820.9265386708116</v>
      </c>
      <c r="J6" s="41">
        <v>202.30126129343307</v>
      </c>
      <c r="K6" s="41">
        <v>1718.5355056571632</v>
      </c>
      <c r="L6" s="40">
        <f>'[1]Tabell 3'!M11</f>
        <v>0</v>
      </c>
      <c r="M6" s="40">
        <f>'[1]Tabell 3'!N11</f>
        <v>85</v>
      </c>
      <c r="N6" s="40">
        <f>'[1]Tabell 3'!O11</f>
        <v>2042</v>
      </c>
    </row>
    <row r="7" spans="1:14" ht="16">
      <c r="A7" s="97" t="s">
        <v>33</v>
      </c>
      <c r="B7" s="40">
        <v>28866</v>
      </c>
      <c r="C7" s="41">
        <v>2058.7633056214081</v>
      </c>
      <c r="D7" s="41">
        <v>-5248</v>
      </c>
      <c r="E7" s="41">
        <v>3738</v>
      </c>
      <c r="F7" s="41">
        <v>0</v>
      </c>
      <c r="G7" s="41">
        <v>0</v>
      </c>
      <c r="H7" s="41">
        <v>0</v>
      </c>
      <c r="I7" s="41">
        <v>1634.9265386708116</v>
      </c>
      <c r="J7" s="41">
        <v>215.30126129343307</v>
      </c>
      <c r="K7" s="41">
        <v>1718.5355056571632</v>
      </c>
      <c r="L7" s="40">
        <f>'[1]Tabell 3'!M12</f>
        <v>0</v>
      </c>
      <c r="M7" s="40">
        <f>'[1]Tabell 3'!N12</f>
        <v>85</v>
      </c>
      <c r="N7" s="40">
        <f>'[1]Tabell 3'!O12</f>
        <v>2042</v>
      </c>
    </row>
    <row r="8" spans="1:14" ht="16">
      <c r="A8" s="97" t="s">
        <v>67</v>
      </c>
      <c r="B8" s="40">
        <v>99531</v>
      </c>
      <c r="C8" s="41">
        <v>15739.462044327975</v>
      </c>
      <c r="D8" s="41">
        <v>11447</v>
      </c>
      <c r="E8" s="41">
        <v>621</v>
      </c>
      <c r="F8" s="41">
        <v>702</v>
      </c>
      <c r="G8" s="41">
        <v>0</v>
      </c>
      <c r="H8" s="41">
        <v>0</v>
      </c>
      <c r="I8" s="41">
        <v>1250.9265386708116</v>
      </c>
      <c r="J8" s="41">
        <v>0</v>
      </c>
      <c r="K8" s="41">
        <v>1718.5355056571632</v>
      </c>
      <c r="L8" s="40">
        <f>'[1]Tabell 3'!M13</f>
        <v>0</v>
      </c>
      <c r="M8" s="40">
        <f>'[1]Tabell 3'!N13</f>
        <v>85</v>
      </c>
      <c r="N8" s="40">
        <f>'[1]Tabell 3'!O13</f>
        <v>2042</v>
      </c>
    </row>
    <row r="9" spans="1:14" ht="16">
      <c r="A9" s="97" t="s">
        <v>75</v>
      </c>
      <c r="B9" s="40">
        <v>114118</v>
      </c>
      <c r="C9" s="41">
        <v>9508.7633056214072</v>
      </c>
      <c r="D9" s="41">
        <v>5245</v>
      </c>
      <c r="E9" s="41">
        <v>1364</v>
      </c>
      <c r="F9" s="41">
        <v>0</v>
      </c>
      <c r="G9" s="41">
        <v>0</v>
      </c>
      <c r="H9" s="41">
        <v>0</v>
      </c>
      <c r="I9" s="41">
        <v>1161.9265386708116</v>
      </c>
      <c r="J9" s="41">
        <v>19.301261293433072</v>
      </c>
      <c r="K9" s="41">
        <v>1718.5355056571632</v>
      </c>
      <c r="L9" s="40">
        <f>'[1]Tabell 3'!M14</f>
        <v>0</v>
      </c>
      <c r="M9" s="40">
        <f>'[1]Tabell 3'!N14</f>
        <v>85</v>
      </c>
      <c r="N9" s="40">
        <f>'[1]Tabell 3'!O14</f>
        <v>2042</v>
      </c>
    </row>
    <row r="10" spans="1:14" ht="16">
      <c r="A10" s="97" t="s">
        <v>90</v>
      </c>
      <c r="B10" s="40">
        <v>86143</v>
      </c>
      <c r="C10" s="41">
        <v>11528.462044327975</v>
      </c>
      <c r="D10" s="41">
        <v>7957</v>
      </c>
      <c r="E10" s="41">
        <v>479</v>
      </c>
      <c r="F10" s="41">
        <v>241</v>
      </c>
      <c r="G10" s="41">
        <v>0</v>
      </c>
      <c r="H10" s="41">
        <v>0</v>
      </c>
      <c r="I10" s="41">
        <v>1132.9265386708116</v>
      </c>
      <c r="J10" s="41">
        <v>0</v>
      </c>
      <c r="K10" s="41">
        <v>1718.5355056571632</v>
      </c>
      <c r="L10" s="40">
        <f>'[1]Tabell 3'!M15</f>
        <v>0</v>
      </c>
      <c r="M10" s="40">
        <f>'[1]Tabell 3'!N15</f>
        <v>85</v>
      </c>
      <c r="N10" s="40">
        <f>'[1]Tabell 3'!O15</f>
        <v>2042</v>
      </c>
    </row>
    <row r="11" spans="1:14" ht="16">
      <c r="A11" s="97" t="s">
        <v>122</v>
      </c>
      <c r="B11" s="40">
        <v>48407</v>
      </c>
      <c r="C11" s="41">
        <v>-14099.537955672025</v>
      </c>
      <c r="D11" s="41">
        <v>-20631</v>
      </c>
      <c r="E11" s="41">
        <v>3205</v>
      </c>
      <c r="F11" s="41">
        <v>0</v>
      </c>
      <c r="G11" s="41">
        <v>0</v>
      </c>
      <c r="H11" s="41">
        <v>0</v>
      </c>
      <c r="I11" s="41">
        <v>1607.9265386708116</v>
      </c>
      <c r="J11" s="41">
        <v>0</v>
      </c>
      <c r="K11" s="41">
        <v>1718.5355056571632</v>
      </c>
      <c r="L11" s="40">
        <f>'[1]Tabell 3'!M16</f>
        <v>0</v>
      </c>
      <c r="M11" s="40">
        <f>'[1]Tabell 3'!N16</f>
        <v>85</v>
      </c>
      <c r="N11" s="40">
        <f>'[1]Tabell 3'!O16</f>
        <v>2042</v>
      </c>
    </row>
    <row r="12" spans="1:14" ht="16">
      <c r="A12" s="97" t="s">
        <v>152</v>
      </c>
      <c r="B12" s="40">
        <v>110529</v>
      </c>
      <c r="C12" s="41">
        <v>-2976.2366943785919</v>
      </c>
      <c r="D12" s="41">
        <v>-8206</v>
      </c>
      <c r="E12" s="41">
        <v>1453</v>
      </c>
      <c r="F12" s="41">
        <v>97</v>
      </c>
      <c r="G12" s="41">
        <v>0</v>
      </c>
      <c r="H12" s="41">
        <v>0</v>
      </c>
      <c r="I12" s="41">
        <v>1764.9265386708116</v>
      </c>
      <c r="J12" s="41">
        <v>196.30126129343307</v>
      </c>
      <c r="K12" s="41">
        <v>1718.5355056571632</v>
      </c>
      <c r="L12" s="40">
        <f>'[1]Tabell 3'!M17</f>
        <v>0</v>
      </c>
      <c r="M12" s="40">
        <f>'[1]Tabell 3'!N17</f>
        <v>85</v>
      </c>
      <c r="N12" s="40">
        <f>'[1]Tabell 3'!O17</f>
        <v>2042</v>
      </c>
    </row>
    <row r="13" spans="1:14" ht="16">
      <c r="A13" s="97" t="s">
        <v>158</v>
      </c>
      <c r="B13" s="40">
        <v>65851</v>
      </c>
      <c r="C13" s="41">
        <v>16339.535505657163</v>
      </c>
      <c r="D13" s="41">
        <v>12371</v>
      </c>
      <c r="E13" s="41">
        <v>2250</v>
      </c>
      <c r="F13" s="41">
        <v>0</v>
      </c>
      <c r="G13" s="41">
        <v>0</v>
      </c>
      <c r="H13" s="41">
        <v>0</v>
      </c>
      <c r="I13" s="41">
        <v>0</v>
      </c>
      <c r="J13" s="41">
        <v>0</v>
      </c>
      <c r="K13" s="41">
        <v>1718.5355056571632</v>
      </c>
      <c r="L13" s="40">
        <f>'[1]Tabell 3'!M18</f>
        <v>0</v>
      </c>
      <c r="M13" s="40">
        <f>'[1]Tabell 3'!N18</f>
        <v>85</v>
      </c>
      <c r="N13" s="40">
        <f>'[1]Tabell 3'!O18</f>
        <v>2042</v>
      </c>
    </row>
    <row r="14" spans="1:14" ht="16">
      <c r="A14" s="97" t="s">
        <v>161</v>
      </c>
      <c r="B14" s="40">
        <v>12077</v>
      </c>
      <c r="C14" s="41">
        <v>9942.2421818540697</v>
      </c>
      <c r="D14" s="41">
        <v>5023</v>
      </c>
      <c r="E14" s="41">
        <v>-511</v>
      </c>
      <c r="F14" s="41">
        <v>1527</v>
      </c>
      <c r="G14" s="41">
        <v>0</v>
      </c>
      <c r="H14" s="41">
        <v>148.47887623266229</v>
      </c>
      <c r="I14" s="41">
        <v>1820.9265386708116</v>
      </c>
      <c r="J14" s="41">
        <v>215.30126129343307</v>
      </c>
      <c r="K14" s="41">
        <v>1718.5355056571632</v>
      </c>
      <c r="L14" s="40">
        <f>'[1]Tabell 3'!M19</f>
        <v>0</v>
      </c>
      <c r="M14" s="40">
        <f>'[1]Tabell 3'!N19</f>
        <v>85</v>
      </c>
      <c r="N14" s="40">
        <f>'[1]Tabell 3'!O19</f>
        <v>2042</v>
      </c>
    </row>
    <row r="15" spans="1:14" ht="16">
      <c r="A15" s="97" t="s">
        <v>163</v>
      </c>
      <c r="B15" s="40">
        <v>30247</v>
      </c>
      <c r="C15" s="41">
        <v>14604.462044327975</v>
      </c>
      <c r="D15" s="41">
        <v>11705</v>
      </c>
      <c r="E15" s="41">
        <v>334</v>
      </c>
      <c r="F15" s="41">
        <v>53</v>
      </c>
      <c r="G15" s="41">
        <v>0</v>
      </c>
      <c r="H15" s="41">
        <v>0</v>
      </c>
      <c r="I15" s="41">
        <v>793.92653867081162</v>
      </c>
      <c r="J15" s="41">
        <v>0</v>
      </c>
      <c r="K15" s="41">
        <v>1718.5355056571632</v>
      </c>
      <c r="L15" s="40">
        <f>'[1]Tabell 3'!M20</f>
        <v>0</v>
      </c>
      <c r="M15" s="40">
        <f>'[1]Tabell 3'!N20</f>
        <v>85</v>
      </c>
      <c r="N15" s="40">
        <f>'[1]Tabell 3'!O20</f>
        <v>2042</v>
      </c>
    </row>
    <row r="16" spans="1:14" ht="16">
      <c r="A16" s="97" t="s">
        <v>182</v>
      </c>
      <c r="B16" s="40">
        <v>17435</v>
      </c>
      <c r="C16" s="41">
        <v>13669.763305621407</v>
      </c>
      <c r="D16" s="41">
        <v>6402</v>
      </c>
      <c r="E16" s="41">
        <v>3875</v>
      </c>
      <c r="F16" s="41">
        <v>0</v>
      </c>
      <c r="G16" s="41">
        <v>0</v>
      </c>
      <c r="H16" s="41">
        <v>0</v>
      </c>
      <c r="I16" s="41">
        <v>1458.9265386708116</v>
      </c>
      <c r="J16" s="41">
        <v>215.30126129343307</v>
      </c>
      <c r="K16" s="41">
        <v>1718.5355056571632</v>
      </c>
      <c r="L16" s="40">
        <f>'[1]Tabell 3'!M21</f>
        <v>0</v>
      </c>
      <c r="M16" s="40">
        <f>'[1]Tabell 3'!N21</f>
        <v>85</v>
      </c>
      <c r="N16" s="40">
        <f>'[1]Tabell 3'!O21</f>
        <v>2042</v>
      </c>
    </row>
    <row r="17" spans="1:14" ht="16">
      <c r="A17" s="97" t="s">
        <v>184</v>
      </c>
      <c r="B17" s="40">
        <v>52555</v>
      </c>
      <c r="C17" s="41">
        <v>18824.763305621407</v>
      </c>
      <c r="D17" s="41">
        <v>12483</v>
      </c>
      <c r="E17" s="41">
        <v>3239</v>
      </c>
      <c r="F17" s="41">
        <v>699</v>
      </c>
      <c r="G17" s="41">
        <v>0</v>
      </c>
      <c r="H17" s="41">
        <v>0</v>
      </c>
      <c r="I17" s="41">
        <v>469.92653867081174</v>
      </c>
      <c r="J17" s="41">
        <v>215.30126129343307</v>
      </c>
      <c r="K17" s="41">
        <v>1718.5355056571632</v>
      </c>
      <c r="L17" s="40">
        <f>'[1]Tabell 3'!M22</f>
        <v>0</v>
      </c>
      <c r="M17" s="40">
        <f>'[1]Tabell 3'!N22</f>
        <v>85</v>
      </c>
      <c r="N17" s="40">
        <f>'[1]Tabell 3'!O22</f>
        <v>2042</v>
      </c>
    </row>
    <row r="18" spans="1:14" ht="16">
      <c r="A18" s="97" t="s">
        <v>194</v>
      </c>
      <c r="B18" s="40">
        <v>76708</v>
      </c>
      <c r="C18" s="41">
        <v>-516.53795567202519</v>
      </c>
      <c r="D18" s="41">
        <v>-5389</v>
      </c>
      <c r="E18" s="41">
        <v>2136</v>
      </c>
      <c r="F18" s="41">
        <v>0</v>
      </c>
      <c r="G18" s="41">
        <v>0</v>
      </c>
      <c r="H18" s="41">
        <v>0</v>
      </c>
      <c r="I18" s="41">
        <v>1017.9265386708116</v>
      </c>
      <c r="J18" s="41">
        <v>0</v>
      </c>
      <c r="K18" s="41">
        <v>1718.5355056571632</v>
      </c>
      <c r="L18" s="40">
        <f>'[1]Tabell 3'!M23</f>
        <v>0</v>
      </c>
      <c r="M18" s="40">
        <f>'[1]Tabell 3'!N23</f>
        <v>85</v>
      </c>
      <c r="N18" s="40">
        <f>'[1]Tabell 3'!O23</f>
        <v>2042</v>
      </c>
    </row>
    <row r="19" spans="1:14" ht="16">
      <c r="A19" s="97" t="s">
        <v>195</v>
      </c>
      <c r="B19" s="40">
        <v>85604</v>
      </c>
      <c r="C19" s="41">
        <v>-12905.537955672025</v>
      </c>
      <c r="D19" s="41">
        <v>-7286</v>
      </c>
      <c r="E19" s="41">
        <v>-7755</v>
      </c>
      <c r="F19" s="41">
        <v>0</v>
      </c>
      <c r="G19" s="41">
        <v>0</v>
      </c>
      <c r="H19" s="41">
        <v>0</v>
      </c>
      <c r="I19" s="41">
        <v>416.92653867081174</v>
      </c>
      <c r="J19" s="41">
        <v>0</v>
      </c>
      <c r="K19" s="41">
        <v>1718.5355056571632</v>
      </c>
      <c r="L19" s="40">
        <f>'[1]Tabell 3'!M24</f>
        <v>0</v>
      </c>
      <c r="M19" s="40">
        <f>'[1]Tabell 3'!N24</f>
        <v>85</v>
      </c>
      <c r="N19" s="40">
        <f>'[1]Tabell 3'!O24</f>
        <v>2042</v>
      </c>
    </row>
    <row r="20" spans="1:14" ht="16">
      <c r="A20" s="97" t="s">
        <v>200</v>
      </c>
      <c r="B20" s="40">
        <v>990261</v>
      </c>
      <c r="C20" s="41">
        <v>-5677.0590794393729</v>
      </c>
      <c r="D20" s="41">
        <v>-6820</v>
      </c>
      <c r="E20" s="41">
        <v>-2565</v>
      </c>
      <c r="F20" s="41">
        <v>0</v>
      </c>
      <c r="G20" s="41">
        <v>0</v>
      </c>
      <c r="H20" s="41">
        <v>168.47887623265228</v>
      </c>
      <c r="I20" s="41">
        <v>1820.9265386708116</v>
      </c>
      <c r="J20" s="41">
        <v>0</v>
      </c>
      <c r="K20" s="41">
        <v>1718.5355056571632</v>
      </c>
      <c r="L20" s="40">
        <f>'[1]Tabell 3'!M25</f>
        <v>0</v>
      </c>
      <c r="M20" s="40">
        <f>'[1]Tabell 3'!N25</f>
        <v>85</v>
      </c>
      <c r="N20" s="40">
        <f>'[1]Tabell 3'!O25</f>
        <v>2042</v>
      </c>
    </row>
    <row r="21" spans="1:14" ht="16">
      <c r="A21" s="97" t="s">
        <v>206</v>
      </c>
      <c r="B21" s="40">
        <v>55729</v>
      </c>
      <c r="C21" s="41">
        <v>-2757.2366943785919</v>
      </c>
      <c r="D21" s="41">
        <v>-438</v>
      </c>
      <c r="E21" s="41">
        <v>-5864</v>
      </c>
      <c r="F21" s="41">
        <v>936</v>
      </c>
      <c r="G21" s="41">
        <v>0</v>
      </c>
      <c r="H21" s="41">
        <v>0</v>
      </c>
      <c r="I21" s="41">
        <v>806.92653867081162</v>
      </c>
      <c r="J21" s="41">
        <v>83.301261293433072</v>
      </c>
      <c r="K21" s="41">
        <v>1718.5355056571632</v>
      </c>
      <c r="L21" s="40">
        <f>'[1]Tabell 3'!M26</f>
        <v>0</v>
      </c>
      <c r="M21" s="40">
        <f>'[1]Tabell 3'!N26</f>
        <v>85</v>
      </c>
      <c r="N21" s="40">
        <f>'[1]Tabell 3'!O26</f>
        <v>2042</v>
      </c>
    </row>
    <row r="22" spans="1:14" ht="16">
      <c r="A22" s="97" t="s">
        <v>218</v>
      </c>
      <c r="B22" s="40">
        <v>102525</v>
      </c>
      <c r="C22" s="41">
        <v>18964.462044327975</v>
      </c>
      <c r="D22" s="41">
        <v>14129</v>
      </c>
      <c r="E22" s="41">
        <v>2496</v>
      </c>
      <c r="F22" s="41">
        <v>0</v>
      </c>
      <c r="G22" s="41">
        <v>0</v>
      </c>
      <c r="H22" s="41">
        <v>0</v>
      </c>
      <c r="I22" s="41">
        <v>620.92653867081174</v>
      </c>
      <c r="J22" s="41">
        <v>0</v>
      </c>
      <c r="K22" s="41">
        <v>1718.5355056571632</v>
      </c>
      <c r="L22" s="40">
        <f>'[1]Tabell 3'!M27</f>
        <v>0</v>
      </c>
      <c r="M22" s="40">
        <f>'[1]Tabell 3'!N27</f>
        <v>85</v>
      </c>
      <c r="N22" s="40">
        <f>'[1]Tabell 3'!O27</f>
        <v>2042</v>
      </c>
    </row>
    <row r="23" spans="1:14" ht="16">
      <c r="A23" s="97" t="s">
        <v>235</v>
      </c>
      <c r="B23" s="40">
        <v>49215</v>
      </c>
      <c r="C23" s="41">
        <v>5554.4620443279746</v>
      </c>
      <c r="D23" s="41">
        <v>590</v>
      </c>
      <c r="E23" s="41">
        <v>1816</v>
      </c>
      <c r="F23" s="41">
        <v>0</v>
      </c>
      <c r="G23" s="41">
        <v>0</v>
      </c>
      <c r="H23" s="41">
        <v>0</v>
      </c>
      <c r="I23" s="41">
        <v>1429.9265386708116</v>
      </c>
      <c r="J23" s="41">
        <v>0</v>
      </c>
      <c r="K23" s="41">
        <v>1718.5355056571632</v>
      </c>
      <c r="L23" s="40">
        <f>'[1]Tabell 3'!M28</f>
        <v>0</v>
      </c>
      <c r="M23" s="40">
        <f>'[1]Tabell 3'!N28</f>
        <v>85</v>
      </c>
      <c r="N23" s="40">
        <f>'[1]Tabell 3'!O28</f>
        <v>2042</v>
      </c>
    </row>
    <row r="24" spans="1:14" ht="16">
      <c r="A24" s="97" t="s">
        <v>236</v>
      </c>
      <c r="B24" s="40">
        <v>76584</v>
      </c>
      <c r="C24" s="41">
        <v>-5834.5379556720245</v>
      </c>
      <c r="D24" s="41">
        <v>-10961</v>
      </c>
      <c r="E24" s="41">
        <v>1022</v>
      </c>
      <c r="F24" s="41">
        <v>662</v>
      </c>
      <c r="G24" s="41">
        <v>0</v>
      </c>
      <c r="H24" s="41">
        <v>0</v>
      </c>
      <c r="I24" s="41">
        <v>1723.9265386708116</v>
      </c>
      <c r="J24" s="41">
        <v>0</v>
      </c>
      <c r="K24" s="41">
        <v>1718.5355056571632</v>
      </c>
      <c r="L24" s="40">
        <f>'[1]Tabell 3'!M29</f>
        <v>0</v>
      </c>
      <c r="M24" s="40">
        <f>'[1]Tabell 3'!N29</f>
        <v>85</v>
      </c>
      <c r="N24" s="40">
        <f>'[1]Tabell 3'!O29</f>
        <v>2042</v>
      </c>
    </row>
    <row r="25" spans="1:14" ht="16">
      <c r="A25" s="97" t="s">
        <v>241</v>
      </c>
      <c r="B25" s="40">
        <v>50209</v>
      </c>
      <c r="C25" s="41">
        <v>14745.763305621407</v>
      </c>
      <c r="D25" s="41">
        <v>9888</v>
      </c>
      <c r="E25" s="41">
        <v>1035</v>
      </c>
      <c r="F25" s="41">
        <v>937</v>
      </c>
      <c r="G25" s="41">
        <v>0</v>
      </c>
      <c r="H25" s="41">
        <v>0</v>
      </c>
      <c r="I25" s="41">
        <v>995.92653867081162</v>
      </c>
      <c r="J25" s="41">
        <v>171.30126129343307</v>
      </c>
      <c r="K25" s="41">
        <v>1718.5355056571632</v>
      </c>
      <c r="L25" s="40">
        <f>'[1]Tabell 3'!M30</f>
        <v>0</v>
      </c>
      <c r="M25" s="40">
        <f>'[1]Tabell 3'!N30</f>
        <v>85</v>
      </c>
      <c r="N25" s="40">
        <f>'[1]Tabell 3'!O30</f>
        <v>2042</v>
      </c>
    </row>
    <row r="26" spans="1:14" ht="16">
      <c r="A26" s="97" t="s">
        <v>242</v>
      </c>
      <c r="B26" s="40">
        <v>32459</v>
      </c>
      <c r="C26" s="41">
        <v>17944.763305621407</v>
      </c>
      <c r="D26" s="41">
        <v>11862</v>
      </c>
      <c r="E26" s="41">
        <v>1891</v>
      </c>
      <c r="F26" s="41">
        <v>821</v>
      </c>
      <c r="G26" s="41">
        <v>0</v>
      </c>
      <c r="H26" s="41">
        <v>0</v>
      </c>
      <c r="I26" s="41">
        <v>1436.9265386708116</v>
      </c>
      <c r="J26" s="41">
        <v>215.30126129343307</v>
      </c>
      <c r="K26" s="41">
        <v>1718.5355056571632</v>
      </c>
      <c r="L26" s="40">
        <f>'[1]Tabell 3'!M31</f>
        <v>0</v>
      </c>
      <c r="M26" s="40">
        <f>'[1]Tabell 3'!N31</f>
        <v>85</v>
      </c>
      <c r="N26" s="40">
        <f>'[1]Tabell 3'!O31</f>
        <v>2042</v>
      </c>
    </row>
    <row r="27" spans="1:14" ht="16">
      <c r="A27" s="97" t="s">
        <v>248</v>
      </c>
      <c r="B27" s="40">
        <v>35078</v>
      </c>
      <c r="C27" s="41">
        <v>5993.7633056214081</v>
      </c>
      <c r="D27" s="41">
        <v>1601</v>
      </c>
      <c r="E27" s="41">
        <v>677</v>
      </c>
      <c r="F27" s="41">
        <v>0</v>
      </c>
      <c r="G27" s="41">
        <v>0</v>
      </c>
      <c r="H27" s="41">
        <v>0</v>
      </c>
      <c r="I27" s="41">
        <v>1781.9265386708116</v>
      </c>
      <c r="J27" s="41">
        <v>215.30126129343307</v>
      </c>
      <c r="K27" s="41">
        <v>1718.5355056571632</v>
      </c>
      <c r="L27" s="40">
        <f>'[1]Tabell 3'!M32</f>
        <v>0</v>
      </c>
      <c r="M27" s="40">
        <f>'[1]Tabell 3'!N32</f>
        <v>85</v>
      </c>
      <c r="N27" s="40">
        <f>'[1]Tabell 3'!O32</f>
        <v>2042</v>
      </c>
    </row>
    <row r="28" spans="1:14" ht="16">
      <c r="A28" s="97" t="s">
        <v>252</v>
      </c>
      <c r="B28" s="40">
        <v>11790</v>
      </c>
      <c r="C28" s="41">
        <v>-6075.0590794393729</v>
      </c>
      <c r="D28" s="41">
        <v>-9521</v>
      </c>
      <c r="E28" s="41">
        <v>-332</v>
      </c>
      <c r="F28" s="41">
        <v>0</v>
      </c>
      <c r="G28" s="41">
        <v>0</v>
      </c>
      <c r="H28" s="41">
        <v>238.47887623265228</v>
      </c>
      <c r="I28" s="41">
        <v>1820.9265386708116</v>
      </c>
      <c r="J28" s="41">
        <v>0</v>
      </c>
      <c r="K28" s="41">
        <v>1718.5355056571632</v>
      </c>
      <c r="L28" s="40">
        <f>'[1]Tabell 3'!M33</f>
        <v>0</v>
      </c>
      <c r="M28" s="40">
        <f>'[1]Tabell 3'!N33</f>
        <v>85</v>
      </c>
      <c r="N28" s="40">
        <f>'[1]Tabell 3'!O33</f>
        <v>2042</v>
      </c>
    </row>
    <row r="29" spans="1:14" ht="16">
      <c r="A29" s="97" t="s">
        <v>262</v>
      </c>
      <c r="B29" s="40">
        <v>46571</v>
      </c>
      <c r="C29" s="41">
        <v>1816.9409205606266</v>
      </c>
      <c r="D29" s="41">
        <v>-511</v>
      </c>
      <c r="E29" s="41">
        <v>-1330</v>
      </c>
      <c r="F29" s="41">
        <v>0</v>
      </c>
      <c r="G29" s="41">
        <v>0</v>
      </c>
      <c r="H29" s="41">
        <v>118.47887623265183</v>
      </c>
      <c r="I29" s="41">
        <v>1820.9265386708116</v>
      </c>
      <c r="J29" s="41">
        <v>0</v>
      </c>
      <c r="K29" s="41">
        <v>1718.5355056571632</v>
      </c>
      <c r="L29" s="40">
        <f>'[1]Tabell 3'!M34</f>
        <v>0</v>
      </c>
      <c r="M29" s="40">
        <f>'[1]Tabell 3'!N34</f>
        <v>85</v>
      </c>
      <c r="N29" s="40">
        <f>'[1]Tabell 3'!O34</f>
        <v>2042</v>
      </c>
    </row>
    <row r="30" spans="1:14" ht="16">
      <c r="A30" s="97" t="s">
        <v>287</v>
      </c>
      <c r="B30" s="40">
        <v>49395</v>
      </c>
      <c r="C30" s="41">
        <v>4679.9409205606271</v>
      </c>
      <c r="D30" s="41">
        <v>1345</v>
      </c>
      <c r="E30" s="41">
        <v>-498</v>
      </c>
      <c r="F30" s="41">
        <v>0</v>
      </c>
      <c r="G30" s="41">
        <v>0</v>
      </c>
      <c r="H30" s="41">
        <v>293.47887623265228</v>
      </c>
      <c r="I30" s="41">
        <v>1820.9265386708116</v>
      </c>
      <c r="J30" s="41">
        <v>0</v>
      </c>
      <c r="K30" s="41">
        <v>1718.5355056571632</v>
      </c>
      <c r="L30" s="40">
        <f>'[1]Tabell 3'!M35</f>
        <v>0</v>
      </c>
      <c r="M30" s="40">
        <f>'[1]Tabell 3'!N35</f>
        <v>85</v>
      </c>
      <c r="N30" s="40">
        <f>'[1]Tabell 3'!O35</f>
        <v>2042</v>
      </c>
    </row>
    <row r="31" spans="1:14" ht="16">
      <c r="A31" s="97" t="s">
        <v>36</v>
      </c>
      <c r="B31" s="40">
        <v>48264</v>
      </c>
      <c r="C31" s="41">
        <v>14359.763305621407</v>
      </c>
      <c r="D31" s="41">
        <v>11309</v>
      </c>
      <c r="E31" s="41">
        <v>475</v>
      </c>
      <c r="F31" s="41">
        <v>21</v>
      </c>
      <c r="G31" s="41">
        <v>0</v>
      </c>
      <c r="H31" s="41">
        <v>0</v>
      </c>
      <c r="I31" s="41">
        <v>620.92653867081174</v>
      </c>
      <c r="J31" s="41">
        <v>215.30126129343307</v>
      </c>
      <c r="K31" s="41">
        <v>1718.5355056571632</v>
      </c>
      <c r="L31" s="40">
        <f>'[1]Tabell 3'!M36</f>
        <v>0</v>
      </c>
      <c r="M31" s="40">
        <f>'[1]Tabell 3'!N36</f>
        <v>-32</v>
      </c>
      <c r="N31" s="40">
        <f>'[1]Tabell 3'!O36</f>
        <v>1187</v>
      </c>
    </row>
    <row r="32" spans="1:14" ht="16">
      <c r="A32" s="97" t="s">
        <v>69</v>
      </c>
      <c r="B32" s="40">
        <v>14354</v>
      </c>
      <c r="C32" s="41">
        <v>21566.535505657164</v>
      </c>
      <c r="D32" s="41">
        <v>16916</v>
      </c>
      <c r="E32" s="41">
        <v>2932</v>
      </c>
      <c r="F32" s="41">
        <v>0</v>
      </c>
      <c r="G32" s="41">
        <v>0</v>
      </c>
      <c r="H32" s="41">
        <v>0</v>
      </c>
      <c r="I32" s="41">
        <v>0</v>
      </c>
      <c r="J32" s="41">
        <v>0</v>
      </c>
      <c r="K32" s="41">
        <v>1718.5355056571632</v>
      </c>
      <c r="L32" s="40">
        <f>'[1]Tabell 3'!M37</f>
        <v>0</v>
      </c>
      <c r="M32" s="40">
        <f>'[1]Tabell 3'!N37</f>
        <v>1</v>
      </c>
      <c r="N32" s="40">
        <f>'[1]Tabell 3'!O37</f>
        <v>1187</v>
      </c>
    </row>
    <row r="33" spans="1:14" ht="16">
      <c r="A33" s="97" t="s">
        <v>79</v>
      </c>
      <c r="B33" s="40">
        <v>22934</v>
      </c>
      <c r="C33" s="41">
        <v>7231.9409205606271</v>
      </c>
      <c r="D33" s="41">
        <v>6890</v>
      </c>
      <c r="E33" s="41">
        <v>-3806</v>
      </c>
      <c r="F33" s="41">
        <v>183</v>
      </c>
      <c r="G33" s="41">
        <v>0</v>
      </c>
      <c r="H33" s="41">
        <v>425.47887623265228</v>
      </c>
      <c r="I33" s="41">
        <v>1820.9265386708116</v>
      </c>
      <c r="J33" s="41">
        <v>0</v>
      </c>
      <c r="K33" s="41">
        <v>1718.5355056571632</v>
      </c>
      <c r="L33" s="40">
        <f>'[1]Tabell 3'!M38</f>
        <v>0</v>
      </c>
      <c r="M33" s="40">
        <f>'[1]Tabell 3'!N38</f>
        <v>-32</v>
      </c>
      <c r="N33" s="40">
        <f>'[1]Tabell 3'!O38</f>
        <v>1187</v>
      </c>
    </row>
    <row r="34" spans="1:14" ht="16">
      <c r="A34" s="97" t="s">
        <v>104</v>
      </c>
      <c r="B34" s="40">
        <v>20538</v>
      </c>
      <c r="C34" s="41">
        <v>8517.2421818540588</v>
      </c>
      <c r="D34" s="41">
        <v>4482</v>
      </c>
      <c r="E34" s="41">
        <v>-911</v>
      </c>
      <c r="F34" s="41">
        <v>780</v>
      </c>
      <c r="G34" s="41">
        <v>0</v>
      </c>
      <c r="H34" s="41">
        <v>460.47887623265137</v>
      </c>
      <c r="I34" s="41">
        <v>1820.9265386708116</v>
      </c>
      <c r="J34" s="41">
        <v>166.30126129343307</v>
      </c>
      <c r="K34" s="41">
        <v>1718.5355056571632</v>
      </c>
      <c r="L34" s="40">
        <f>'[1]Tabell 3'!M39</f>
        <v>0</v>
      </c>
      <c r="M34" s="40">
        <f>'[1]Tabell 3'!N39</f>
        <v>-32</v>
      </c>
      <c r="N34" s="40">
        <f>'[1]Tabell 3'!O39</f>
        <v>1187</v>
      </c>
    </row>
    <row r="35" spans="1:14" ht="16">
      <c r="A35" s="97" t="s">
        <v>223</v>
      </c>
      <c r="B35" s="40">
        <v>21209</v>
      </c>
      <c r="C35" s="41">
        <v>22394.535505657164</v>
      </c>
      <c r="D35" s="41">
        <v>16083</v>
      </c>
      <c r="E35" s="41">
        <v>4593</v>
      </c>
      <c r="F35" s="41">
        <v>0</v>
      </c>
      <c r="G35" s="41">
        <v>0</v>
      </c>
      <c r="H35" s="41">
        <v>0</v>
      </c>
      <c r="I35" s="41">
        <v>0</v>
      </c>
      <c r="J35" s="41">
        <v>0</v>
      </c>
      <c r="K35" s="41">
        <v>1718.5355056571632</v>
      </c>
      <c r="L35" s="40">
        <f>'[1]Tabell 3'!M40</f>
        <v>0</v>
      </c>
      <c r="M35" s="40">
        <f>'[1]Tabell 3'!N40</f>
        <v>1</v>
      </c>
      <c r="N35" s="40">
        <f>'[1]Tabell 3'!O40</f>
        <v>1187</v>
      </c>
    </row>
    <row r="36" spans="1:14" ht="16">
      <c r="A36" s="97" t="s">
        <v>243</v>
      </c>
      <c r="B36" s="40">
        <v>245663</v>
      </c>
      <c r="C36" s="41">
        <v>7400.7633056214081</v>
      </c>
      <c r="D36" s="41">
        <v>9475</v>
      </c>
      <c r="E36" s="41">
        <v>-5494</v>
      </c>
      <c r="F36" s="41">
        <v>317</v>
      </c>
      <c r="G36" s="41">
        <v>0</v>
      </c>
      <c r="H36" s="41">
        <v>0</v>
      </c>
      <c r="I36" s="41">
        <v>1343.9265386708116</v>
      </c>
      <c r="J36" s="41">
        <v>40.301261293433072</v>
      </c>
      <c r="K36" s="41">
        <v>1718.5355056571632</v>
      </c>
      <c r="L36" s="40">
        <f>'[1]Tabell 3'!M41</f>
        <v>0</v>
      </c>
      <c r="M36" s="40">
        <f>'[1]Tabell 3'!N41</f>
        <v>-32</v>
      </c>
      <c r="N36" s="40">
        <f>'[1]Tabell 3'!O41</f>
        <v>1187</v>
      </c>
    </row>
    <row r="37" spans="1:14" ht="16">
      <c r="A37" s="97" t="s">
        <v>278</v>
      </c>
      <c r="B37" s="40">
        <v>9581</v>
      </c>
      <c r="C37" s="41">
        <v>18090.535505657164</v>
      </c>
      <c r="D37" s="41">
        <v>14396</v>
      </c>
      <c r="E37" s="41">
        <v>1976</v>
      </c>
      <c r="F37" s="41">
        <v>0</v>
      </c>
      <c r="G37" s="41">
        <v>0</v>
      </c>
      <c r="H37" s="41">
        <v>0</v>
      </c>
      <c r="I37" s="41">
        <v>0</v>
      </c>
      <c r="J37" s="41">
        <v>0</v>
      </c>
      <c r="K37" s="41">
        <v>1718.5355056571632</v>
      </c>
      <c r="L37" s="40">
        <f>'[1]Tabell 3'!M42</f>
        <v>0</v>
      </c>
      <c r="M37" s="40">
        <f>'[1]Tabell 3'!N42</f>
        <v>1</v>
      </c>
      <c r="N37" s="40">
        <f>'[1]Tabell 3'!O42</f>
        <v>1187</v>
      </c>
    </row>
    <row r="38" spans="1:14" ht="16">
      <c r="A38" s="97" t="s">
        <v>288</v>
      </c>
      <c r="B38" s="40">
        <v>22171</v>
      </c>
      <c r="C38" s="41">
        <v>12404.535505657163</v>
      </c>
      <c r="D38" s="41">
        <v>10433</v>
      </c>
      <c r="E38" s="41">
        <v>253</v>
      </c>
      <c r="F38" s="41">
        <v>0</v>
      </c>
      <c r="G38" s="41">
        <v>0</v>
      </c>
      <c r="H38" s="41">
        <v>0</v>
      </c>
      <c r="I38" s="41">
        <v>0</v>
      </c>
      <c r="J38" s="41">
        <v>0</v>
      </c>
      <c r="K38" s="41">
        <v>1718.5355056571632</v>
      </c>
      <c r="L38" s="40">
        <f>'[1]Tabell 3'!M43</f>
        <v>0</v>
      </c>
      <c r="M38" s="40">
        <f>'[1]Tabell 3'!N43</f>
        <v>1</v>
      </c>
      <c r="N38" s="40">
        <f>'[1]Tabell 3'!O43</f>
        <v>1187</v>
      </c>
    </row>
    <row r="39" spans="1:14" ht="16">
      <c r="A39" s="97" t="s">
        <v>37</v>
      </c>
      <c r="B39" s="40">
        <v>107713</v>
      </c>
      <c r="C39" s="41">
        <v>20494.535505657164</v>
      </c>
      <c r="D39" s="41">
        <v>16239</v>
      </c>
      <c r="E39" s="41">
        <v>2537</v>
      </c>
      <c r="F39" s="41">
        <v>0</v>
      </c>
      <c r="G39" s="41">
        <v>0</v>
      </c>
      <c r="H39" s="41">
        <v>0</v>
      </c>
      <c r="I39" s="41">
        <v>0</v>
      </c>
      <c r="J39" s="41">
        <v>0</v>
      </c>
      <c r="K39" s="41">
        <v>1718.5355056571632</v>
      </c>
      <c r="L39" s="40">
        <f>'[1]Tabell 3'!M44</f>
        <v>0</v>
      </c>
      <c r="M39" s="40">
        <f>'[1]Tabell 3'!N44</f>
        <v>-32</v>
      </c>
      <c r="N39" s="40">
        <f>'[1]Tabell 3'!O44</f>
        <v>1152</v>
      </c>
    </row>
    <row r="40" spans="1:14" ht="16">
      <c r="A40" s="97" t="s">
        <v>46</v>
      </c>
      <c r="B40" s="40">
        <v>15750</v>
      </c>
      <c r="C40" s="41">
        <v>28022.535505657164</v>
      </c>
      <c r="D40" s="41">
        <v>18753</v>
      </c>
      <c r="E40" s="41">
        <v>7551</v>
      </c>
      <c r="F40" s="41">
        <v>0</v>
      </c>
      <c r="G40" s="41">
        <v>0</v>
      </c>
      <c r="H40" s="41">
        <v>0</v>
      </c>
      <c r="I40" s="41">
        <v>0</v>
      </c>
      <c r="J40" s="41">
        <v>0</v>
      </c>
      <c r="K40" s="41">
        <v>1718.5355056571632</v>
      </c>
      <c r="L40" s="40">
        <f>'[1]Tabell 3'!M45</f>
        <v>425</v>
      </c>
      <c r="M40" s="40">
        <f>'[1]Tabell 3'!N45</f>
        <v>-32</v>
      </c>
      <c r="N40" s="40">
        <f>'[1]Tabell 3'!O45</f>
        <v>898</v>
      </c>
    </row>
    <row r="41" spans="1:14" ht="16">
      <c r="A41" s="97" t="s">
        <v>51</v>
      </c>
      <c r="B41" s="40">
        <v>11493</v>
      </c>
      <c r="C41" s="41">
        <v>16174.763305621407</v>
      </c>
      <c r="D41" s="41">
        <v>12871</v>
      </c>
      <c r="E41" s="41">
        <v>1127</v>
      </c>
      <c r="F41" s="41">
        <v>0</v>
      </c>
      <c r="G41" s="41">
        <v>0</v>
      </c>
      <c r="H41" s="41">
        <v>0</v>
      </c>
      <c r="I41" s="41">
        <v>439.92653867081174</v>
      </c>
      <c r="J41" s="41">
        <v>18.301261293433072</v>
      </c>
      <c r="K41" s="41">
        <v>1718.5355056571632</v>
      </c>
      <c r="L41" s="40">
        <f>'[1]Tabell 3'!M46</f>
        <v>0</v>
      </c>
      <c r="M41" s="40">
        <f>'[1]Tabell 3'!N46</f>
        <v>-32</v>
      </c>
      <c r="N41" s="40">
        <f>'[1]Tabell 3'!O46</f>
        <v>1471</v>
      </c>
    </row>
    <row r="42" spans="1:14" ht="16">
      <c r="A42" s="97" t="s">
        <v>99</v>
      </c>
      <c r="B42" s="40">
        <v>34334</v>
      </c>
      <c r="C42" s="41">
        <v>22065.535505657164</v>
      </c>
      <c r="D42" s="41">
        <v>16284</v>
      </c>
      <c r="E42" s="41">
        <v>4063</v>
      </c>
      <c r="F42" s="41">
        <v>0</v>
      </c>
      <c r="G42" s="41">
        <v>0</v>
      </c>
      <c r="H42" s="41">
        <v>0</v>
      </c>
      <c r="I42" s="41">
        <v>0</v>
      </c>
      <c r="J42" s="41">
        <v>0</v>
      </c>
      <c r="K42" s="41">
        <v>1718.5355056571632</v>
      </c>
      <c r="L42" s="40">
        <f>'[1]Tabell 3'!M47</f>
        <v>0</v>
      </c>
      <c r="M42" s="40">
        <f>'[1]Tabell 3'!N47</f>
        <v>-32</v>
      </c>
      <c r="N42" s="40">
        <f>'[1]Tabell 3'!O47</f>
        <v>822</v>
      </c>
    </row>
    <row r="43" spans="1:14" ht="16">
      <c r="A43" s="97" t="s">
        <v>162</v>
      </c>
      <c r="B43" s="40">
        <v>58278</v>
      </c>
      <c r="C43" s="41">
        <v>17539.535505657164</v>
      </c>
      <c r="D43" s="41">
        <v>12876</v>
      </c>
      <c r="E43" s="41">
        <v>2945</v>
      </c>
      <c r="F43" s="41">
        <v>0</v>
      </c>
      <c r="G43" s="41">
        <v>0</v>
      </c>
      <c r="H43" s="41">
        <v>0</v>
      </c>
      <c r="I43" s="41">
        <v>0</v>
      </c>
      <c r="J43" s="41">
        <v>0</v>
      </c>
      <c r="K43" s="41">
        <v>1718.5355056571632</v>
      </c>
      <c r="L43" s="40">
        <f>'[1]Tabell 3'!M48</f>
        <v>0</v>
      </c>
      <c r="M43" s="40">
        <f>'[1]Tabell 3'!N48</f>
        <v>-32</v>
      </c>
      <c r="N43" s="40">
        <f>'[1]Tabell 3'!O48</f>
        <v>1463</v>
      </c>
    </row>
    <row r="44" spans="1:14" ht="16">
      <c r="A44" s="97" t="s">
        <v>172</v>
      </c>
      <c r="B44" s="40">
        <v>12118</v>
      </c>
      <c r="C44" s="41">
        <v>20303.763305621407</v>
      </c>
      <c r="D44" s="41">
        <v>15274</v>
      </c>
      <c r="E44" s="41">
        <v>2898</v>
      </c>
      <c r="F44" s="41">
        <v>0</v>
      </c>
      <c r="G44" s="41">
        <v>0</v>
      </c>
      <c r="H44" s="41">
        <v>0</v>
      </c>
      <c r="I44" s="41">
        <v>380.92653867081174</v>
      </c>
      <c r="J44" s="41">
        <v>32.301261293433072</v>
      </c>
      <c r="K44" s="41">
        <v>1718.5355056571632</v>
      </c>
      <c r="L44" s="40">
        <f>'[1]Tabell 3'!M49</f>
        <v>0</v>
      </c>
      <c r="M44" s="40">
        <f>'[1]Tabell 3'!N49</f>
        <v>-32</v>
      </c>
      <c r="N44" s="40">
        <f>'[1]Tabell 3'!O49</f>
        <v>283</v>
      </c>
    </row>
    <row r="45" spans="1:14" ht="16">
      <c r="A45" s="97" t="s">
        <v>203</v>
      </c>
      <c r="B45" s="40">
        <v>38852</v>
      </c>
      <c r="C45" s="41">
        <v>11980.763305621407</v>
      </c>
      <c r="D45" s="41">
        <v>9202</v>
      </c>
      <c r="E45" s="41">
        <v>-183</v>
      </c>
      <c r="F45" s="41">
        <v>0</v>
      </c>
      <c r="G45" s="41">
        <v>0</v>
      </c>
      <c r="H45" s="41">
        <v>0</v>
      </c>
      <c r="I45" s="41">
        <v>1027.9265386708116</v>
      </c>
      <c r="J45" s="41">
        <v>215.30126129343307</v>
      </c>
      <c r="K45" s="41">
        <v>1718.5355056571632</v>
      </c>
      <c r="L45" s="40">
        <f>'[1]Tabell 3'!M50</f>
        <v>0</v>
      </c>
      <c r="M45" s="40">
        <f>'[1]Tabell 3'!N50</f>
        <v>-32</v>
      </c>
      <c r="N45" s="40">
        <f>'[1]Tabell 3'!O50</f>
        <v>1035</v>
      </c>
    </row>
    <row r="46" spans="1:14" ht="16">
      <c r="A46" s="97" t="s">
        <v>234</v>
      </c>
      <c r="B46" s="40">
        <v>14860</v>
      </c>
      <c r="C46" s="41">
        <v>7865.2421818540597</v>
      </c>
      <c r="D46" s="41">
        <v>6927</v>
      </c>
      <c r="E46" s="41">
        <v>-2940</v>
      </c>
      <c r="F46" s="41">
        <v>0</v>
      </c>
      <c r="G46" s="41">
        <v>0</v>
      </c>
      <c r="H46" s="41">
        <v>123.47887623265228</v>
      </c>
      <c r="I46" s="41">
        <v>1820.9265386708116</v>
      </c>
      <c r="J46" s="41">
        <v>215.30126129343307</v>
      </c>
      <c r="K46" s="41">
        <v>1718.5355056571632</v>
      </c>
      <c r="L46" s="40">
        <f>'[1]Tabell 3'!M51</f>
        <v>0</v>
      </c>
      <c r="M46" s="40">
        <f>'[1]Tabell 3'!N51</f>
        <v>-32</v>
      </c>
      <c r="N46" s="40">
        <f>'[1]Tabell 3'!O51</f>
        <v>823</v>
      </c>
    </row>
    <row r="47" spans="1:14" ht="16">
      <c r="A47" s="97" t="s">
        <v>258</v>
      </c>
      <c r="B47" s="40">
        <v>8912</v>
      </c>
      <c r="C47" s="41">
        <v>25463.535505657164</v>
      </c>
      <c r="D47" s="41">
        <v>18687</v>
      </c>
      <c r="E47" s="41">
        <v>5058</v>
      </c>
      <c r="F47" s="41">
        <v>0</v>
      </c>
      <c r="G47" s="41">
        <v>0</v>
      </c>
      <c r="H47" s="41">
        <v>0</v>
      </c>
      <c r="I47" s="41">
        <v>0</v>
      </c>
      <c r="J47" s="41">
        <v>0</v>
      </c>
      <c r="K47" s="41">
        <v>1718.5355056571632</v>
      </c>
      <c r="L47" s="40">
        <f>'[1]Tabell 3'!M52</f>
        <v>25</v>
      </c>
      <c r="M47" s="40">
        <f>'[1]Tabell 3'!N52</f>
        <v>-32</v>
      </c>
      <c r="N47" s="40">
        <f>'[1]Tabell 3'!O52</f>
        <v>1430</v>
      </c>
    </row>
    <row r="48" spans="1:14" ht="16">
      <c r="A48" s="97" t="s">
        <v>23</v>
      </c>
      <c r="B48" s="40">
        <v>5509</v>
      </c>
      <c r="C48" s="41">
        <v>16623.535505657164</v>
      </c>
      <c r="D48" s="41">
        <v>14001</v>
      </c>
      <c r="E48" s="41">
        <v>904</v>
      </c>
      <c r="F48" s="41">
        <v>0</v>
      </c>
      <c r="G48" s="41">
        <v>0</v>
      </c>
      <c r="H48" s="41">
        <v>0</v>
      </c>
      <c r="I48" s="41">
        <v>0</v>
      </c>
      <c r="J48" s="41">
        <v>0</v>
      </c>
      <c r="K48" s="41">
        <v>1718.5355056571632</v>
      </c>
      <c r="L48" s="40">
        <f>'[1]Tabell 3'!M53</f>
        <v>0</v>
      </c>
      <c r="M48" s="40">
        <f>'[1]Tabell 3'!N53</f>
        <v>-32</v>
      </c>
      <c r="N48" s="40">
        <f>'[1]Tabell 3'!O53</f>
        <v>1094</v>
      </c>
    </row>
    <row r="49" spans="1:14" ht="16">
      <c r="A49" s="97" t="s">
        <v>45</v>
      </c>
      <c r="B49" s="40">
        <v>21783</v>
      </c>
      <c r="C49" s="41">
        <v>16297.535505657163</v>
      </c>
      <c r="D49" s="41">
        <v>12579</v>
      </c>
      <c r="E49" s="41">
        <v>2000</v>
      </c>
      <c r="F49" s="41">
        <v>0</v>
      </c>
      <c r="G49" s="41">
        <v>0</v>
      </c>
      <c r="H49" s="41">
        <v>0</v>
      </c>
      <c r="I49" s="41">
        <v>0</v>
      </c>
      <c r="J49" s="41">
        <v>0</v>
      </c>
      <c r="K49" s="41">
        <v>1718.5355056571632</v>
      </c>
      <c r="L49" s="40">
        <f>'[1]Tabell 3'!M54</f>
        <v>0</v>
      </c>
      <c r="M49" s="40">
        <f>'[1]Tabell 3'!N54</f>
        <v>-32</v>
      </c>
      <c r="N49" s="40">
        <f>'[1]Tabell 3'!O54</f>
        <v>1094</v>
      </c>
    </row>
    <row r="50" spans="1:14" ht="16">
      <c r="A50" s="97" t="s">
        <v>101</v>
      </c>
      <c r="B50" s="40">
        <v>10001</v>
      </c>
      <c r="C50" s="41">
        <v>20269.535505657164</v>
      </c>
      <c r="D50" s="41">
        <v>13856</v>
      </c>
      <c r="E50" s="41">
        <v>4695</v>
      </c>
      <c r="F50" s="41">
        <v>0</v>
      </c>
      <c r="G50" s="41">
        <v>0</v>
      </c>
      <c r="H50" s="41">
        <v>0</v>
      </c>
      <c r="I50" s="41">
        <v>0</v>
      </c>
      <c r="J50" s="41">
        <v>0</v>
      </c>
      <c r="K50" s="41">
        <v>1718.5355056571632</v>
      </c>
      <c r="L50" s="40">
        <f>'[1]Tabell 3'!M55</f>
        <v>0</v>
      </c>
      <c r="M50" s="40">
        <f>'[1]Tabell 3'!N55</f>
        <v>-32</v>
      </c>
      <c r="N50" s="40">
        <f>'[1]Tabell 3'!O55</f>
        <v>1094</v>
      </c>
    </row>
    <row r="51" spans="1:14" ht="16">
      <c r="A51" s="97" t="s">
        <v>126</v>
      </c>
      <c r="B51" s="40">
        <v>167578</v>
      </c>
      <c r="C51" s="41">
        <v>8010.4620443279755</v>
      </c>
      <c r="D51" s="41">
        <v>9425</v>
      </c>
      <c r="E51" s="41">
        <v>-3956</v>
      </c>
      <c r="F51" s="41">
        <v>0</v>
      </c>
      <c r="G51" s="41">
        <v>0</v>
      </c>
      <c r="H51" s="41">
        <v>0</v>
      </c>
      <c r="I51" s="41">
        <v>822.92653867081162</v>
      </c>
      <c r="J51" s="41">
        <v>0</v>
      </c>
      <c r="K51" s="41">
        <v>1718.5355056571632</v>
      </c>
      <c r="L51" s="40">
        <f>'[1]Tabell 3'!M56</f>
        <v>0</v>
      </c>
      <c r="M51" s="40">
        <f>'[1]Tabell 3'!N56</f>
        <v>-32</v>
      </c>
      <c r="N51" s="40">
        <f>'[1]Tabell 3'!O56</f>
        <v>1094</v>
      </c>
    </row>
    <row r="52" spans="1:14" ht="16">
      <c r="A52" s="97" t="s">
        <v>143</v>
      </c>
      <c r="B52" s="40">
        <v>28570</v>
      </c>
      <c r="C52" s="41">
        <v>14221.763305621407</v>
      </c>
      <c r="D52" s="41">
        <v>12242</v>
      </c>
      <c r="E52" s="41">
        <v>-49</v>
      </c>
      <c r="F52" s="41">
        <v>0</v>
      </c>
      <c r="G52" s="41">
        <v>0</v>
      </c>
      <c r="H52" s="41">
        <v>0</v>
      </c>
      <c r="I52" s="41">
        <v>126.92653867081174</v>
      </c>
      <c r="J52" s="41">
        <v>183.30126129343307</v>
      </c>
      <c r="K52" s="41">
        <v>1718.5355056571632</v>
      </c>
      <c r="L52" s="40">
        <f>'[1]Tabell 3'!M57</f>
        <v>0</v>
      </c>
      <c r="M52" s="40">
        <f>'[1]Tabell 3'!N57</f>
        <v>-32</v>
      </c>
      <c r="N52" s="40">
        <f>'[1]Tabell 3'!O57</f>
        <v>1094</v>
      </c>
    </row>
    <row r="53" spans="1:14" ht="16">
      <c r="A53" s="97" t="s">
        <v>145</v>
      </c>
      <c r="B53" s="40">
        <v>43776</v>
      </c>
      <c r="C53" s="41">
        <v>17711.535505657164</v>
      </c>
      <c r="D53" s="41">
        <v>14627</v>
      </c>
      <c r="E53" s="41">
        <v>1366</v>
      </c>
      <c r="F53" s="41">
        <v>0</v>
      </c>
      <c r="G53" s="41">
        <v>0</v>
      </c>
      <c r="H53" s="41">
        <v>0</v>
      </c>
      <c r="I53" s="41">
        <v>0</v>
      </c>
      <c r="J53" s="41">
        <v>0</v>
      </c>
      <c r="K53" s="41">
        <v>1718.5355056571632</v>
      </c>
      <c r="L53" s="40">
        <f>'[1]Tabell 3'!M58</f>
        <v>0</v>
      </c>
      <c r="M53" s="40">
        <f>'[1]Tabell 3'!N58</f>
        <v>-32</v>
      </c>
      <c r="N53" s="40">
        <f>'[1]Tabell 3'!O58</f>
        <v>1094</v>
      </c>
    </row>
    <row r="54" spans="1:14" ht="16">
      <c r="A54" s="97" t="s">
        <v>157</v>
      </c>
      <c r="B54" s="40">
        <v>145222</v>
      </c>
      <c r="C54" s="41">
        <v>13963.462044327975</v>
      </c>
      <c r="D54" s="41">
        <v>12264</v>
      </c>
      <c r="E54" s="41">
        <v>-424</v>
      </c>
      <c r="F54" s="41">
        <v>0</v>
      </c>
      <c r="G54" s="41">
        <v>0</v>
      </c>
      <c r="H54" s="41">
        <v>0</v>
      </c>
      <c r="I54" s="41">
        <v>404.92653867081174</v>
      </c>
      <c r="J54" s="41">
        <v>0</v>
      </c>
      <c r="K54" s="41">
        <v>1718.5355056571632</v>
      </c>
      <c r="L54" s="40">
        <f>'[1]Tabell 3'!M59</f>
        <v>0</v>
      </c>
      <c r="M54" s="40">
        <f>'[1]Tabell 3'!N59</f>
        <v>-32</v>
      </c>
      <c r="N54" s="40">
        <f>'[1]Tabell 3'!O59</f>
        <v>1094</v>
      </c>
    </row>
    <row r="55" spans="1:14" ht="16">
      <c r="A55" s="97" t="s">
        <v>217</v>
      </c>
      <c r="B55" s="40">
        <v>14860</v>
      </c>
      <c r="C55" s="41">
        <v>14739.535505657163</v>
      </c>
      <c r="D55" s="41">
        <v>12253</v>
      </c>
      <c r="E55" s="41">
        <v>768</v>
      </c>
      <c r="F55" s="41">
        <v>0</v>
      </c>
      <c r="G55" s="41">
        <v>0</v>
      </c>
      <c r="H55" s="41">
        <v>0</v>
      </c>
      <c r="I55" s="41">
        <v>0</v>
      </c>
      <c r="J55" s="41">
        <v>0</v>
      </c>
      <c r="K55" s="41">
        <v>1718.5355056571632</v>
      </c>
      <c r="L55" s="40">
        <f>'[1]Tabell 3'!M60</f>
        <v>0</v>
      </c>
      <c r="M55" s="40">
        <f>'[1]Tabell 3'!N60</f>
        <v>-32</v>
      </c>
      <c r="N55" s="40">
        <f>'[1]Tabell 3'!O60</f>
        <v>1094</v>
      </c>
    </row>
    <row r="56" spans="1:14" ht="16">
      <c r="A56" s="97" t="s">
        <v>245</v>
      </c>
      <c r="B56" s="40">
        <v>7431</v>
      </c>
      <c r="C56" s="41">
        <v>12603.535505657163</v>
      </c>
      <c r="D56" s="41">
        <v>10224</v>
      </c>
      <c r="E56" s="41">
        <v>661</v>
      </c>
      <c r="F56" s="41">
        <v>0</v>
      </c>
      <c r="G56" s="41">
        <v>0</v>
      </c>
      <c r="H56" s="41">
        <v>0</v>
      </c>
      <c r="I56" s="41">
        <v>0</v>
      </c>
      <c r="J56" s="41">
        <v>0</v>
      </c>
      <c r="K56" s="41">
        <v>1718.5355056571632</v>
      </c>
      <c r="L56" s="40">
        <f>'[1]Tabell 3'!M61</f>
        <v>0</v>
      </c>
      <c r="M56" s="40">
        <f>'[1]Tabell 3'!N61</f>
        <v>-32</v>
      </c>
      <c r="N56" s="40">
        <f>'[1]Tabell 3'!O61</f>
        <v>1094</v>
      </c>
    </row>
    <row r="57" spans="1:14" ht="16">
      <c r="A57" s="97" t="s">
        <v>247</v>
      </c>
      <c r="B57" s="40">
        <v>7557</v>
      </c>
      <c r="C57" s="41">
        <v>21136.535505657164</v>
      </c>
      <c r="D57" s="41">
        <v>17202</v>
      </c>
      <c r="E57" s="41">
        <v>2216</v>
      </c>
      <c r="F57" s="41">
        <v>0</v>
      </c>
      <c r="G57" s="41">
        <v>0</v>
      </c>
      <c r="H57" s="41">
        <v>0</v>
      </c>
      <c r="I57" s="41">
        <v>0</v>
      </c>
      <c r="J57" s="41">
        <v>0</v>
      </c>
      <c r="K57" s="41">
        <v>1718.5355056571632</v>
      </c>
      <c r="L57" s="40">
        <f>'[1]Tabell 3'!M62</f>
        <v>236</v>
      </c>
      <c r="M57" s="40">
        <f>'[1]Tabell 3'!N62</f>
        <v>-32</v>
      </c>
      <c r="N57" s="40">
        <f>'[1]Tabell 3'!O62</f>
        <v>1094</v>
      </c>
    </row>
    <row r="58" spans="1:14" ht="16">
      <c r="A58" s="97" t="s">
        <v>267</v>
      </c>
      <c r="B58" s="40">
        <v>3659</v>
      </c>
      <c r="C58" s="41">
        <v>22742.535505657164</v>
      </c>
      <c r="D58" s="41">
        <v>15107</v>
      </c>
      <c r="E58" s="41">
        <v>5917</v>
      </c>
      <c r="F58" s="41">
        <v>0</v>
      </c>
      <c r="G58" s="41">
        <v>0</v>
      </c>
      <c r="H58" s="41">
        <v>0</v>
      </c>
      <c r="I58" s="41">
        <v>0</v>
      </c>
      <c r="J58" s="41">
        <v>0</v>
      </c>
      <c r="K58" s="41">
        <v>1718.5355056571632</v>
      </c>
      <c r="L58" s="40">
        <f>'[1]Tabell 3'!M63</f>
        <v>0</v>
      </c>
      <c r="M58" s="40">
        <f>'[1]Tabell 3'!N63</f>
        <v>-32</v>
      </c>
      <c r="N58" s="40">
        <f>'[1]Tabell 3'!O63</f>
        <v>1094</v>
      </c>
    </row>
    <row r="59" spans="1:14" ht="16">
      <c r="A59" s="97" t="s">
        <v>275</v>
      </c>
      <c r="B59" s="40">
        <v>11447</v>
      </c>
      <c r="C59" s="41">
        <v>16419.535505657164</v>
      </c>
      <c r="D59" s="41">
        <v>14301</v>
      </c>
      <c r="E59" s="41">
        <v>400</v>
      </c>
      <c r="F59" s="41">
        <v>0</v>
      </c>
      <c r="G59" s="41">
        <v>0</v>
      </c>
      <c r="H59" s="41">
        <v>0</v>
      </c>
      <c r="I59" s="41">
        <v>0</v>
      </c>
      <c r="J59" s="41">
        <v>0</v>
      </c>
      <c r="K59" s="41">
        <v>1718.5355056571632</v>
      </c>
      <c r="L59" s="40">
        <f>'[1]Tabell 3'!M64</f>
        <v>0</v>
      </c>
      <c r="M59" s="40">
        <f>'[1]Tabell 3'!N64</f>
        <v>-32</v>
      </c>
      <c r="N59" s="40">
        <f>'[1]Tabell 3'!O64</f>
        <v>1094</v>
      </c>
    </row>
    <row r="60" spans="1:14" ht="16">
      <c r="A60" s="97" t="s">
        <v>282</v>
      </c>
      <c r="B60" s="40">
        <v>5267</v>
      </c>
      <c r="C60" s="41">
        <v>21382.535505657164</v>
      </c>
      <c r="D60" s="41">
        <v>15672</v>
      </c>
      <c r="E60" s="41">
        <v>3992</v>
      </c>
      <c r="F60" s="41">
        <v>0</v>
      </c>
      <c r="G60" s="41">
        <v>0</v>
      </c>
      <c r="H60" s="41">
        <v>0</v>
      </c>
      <c r="I60" s="41">
        <v>0</v>
      </c>
      <c r="J60" s="41">
        <v>0</v>
      </c>
      <c r="K60" s="41">
        <v>1718.5355056571632</v>
      </c>
      <c r="L60" s="40">
        <f>'[1]Tabell 3'!M65</f>
        <v>0</v>
      </c>
      <c r="M60" s="40">
        <f>'[1]Tabell 3'!N65</f>
        <v>-32</v>
      </c>
      <c r="N60" s="40">
        <f>'[1]Tabell 3'!O65</f>
        <v>1094</v>
      </c>
    </row>
    <row r="61" spans="1:14" ht="16">
      <c r="A61" s="97" t="s">
        <v>7</v>
      </c>
      <c r="B61" s="40">
        <v>6846</v>
      </c>
      <c r="C61" s="41">
        <v>17540.535505657164</v>
      </c>
      <c r="D61" s="41">
        <v>14254</v>
      </c>
      <c r="E61" s="41">
        <v>1568</v>
      </c>
      <c r="F61" s="41">
        <v>0</v>
      </c>
      <c r="G61" s="41">
        <v>0</v>
      </c>
      <c r="H61" s="41">
        <v>0</v>
      </c>
      <c r="I61" s="41">
        <v>0</v>
      </c>
      <c r="J61" s="41">
        <v>0</v>
      </c>
      <c r="K61" s="41">
        <v>1718.5355056571632</v>
      </c>
      <c r="L61" s="40">
        <f>'[1]Tabell 3'!M66</f>
        <v>0</v>
      </c>
      <c r="M61" s="40">
        <f>'[1]Tabell 3'!N66</f>
        <v>-109</v>
      </c>
      <c r="N61" s="40">
        <f>'[1]Tabell 3'!O66</f>
        <v>1037</v>
      </c>
    </row>
    <row r="62" spans="1:14" ht="16">
      <c r="A62" s="97" t="s">
        <v>34</v>
      </c>
      <c r="B62" s="40">
        <v>17796</v>
      </c>
      <c r="C62" s="41">
        <v>18904.535505657164</v>
      </c>
      <c r="D62" s="41">
        <v>13832</v>
      </c>
      <c r="E62" s="41">
        <v>3354</v>
      </c>
      <c r="F62" s="41">
        <v>0</v>
      </c>
      <c r="G62" s="41">
        <v>0</v>
      </c>
      <c r="H62" s="41">
        <v>0</v>
      </c>
      <c r="I62" s="41">
        <v>0</v>
      </c>
      <c r="J62" s="41">
        <v>0</v>
      </c>
      <c r="K62" s="41">
        <v>1718.5355056571632</v>
      </c>
      <c r="L62" s="40">
        <f>'[1]Tabell 3'!M67</f>
        <v>0</v>
      </c>
      <c r="M62" s="40">
        <f>'[1]Tabell 3'!N67</f>
        <v>-76</v>
      </c>
      <c r="N62" s="40">
        <f>'[1]Tabell 3'!O67</f>
        <v>1037</v>
      </c>
    </row>
    <row r="63" spans="1:14" ht="16">
      <c r="A63" s="97" t="s">
        <v>50</v>
      </c>
      <c r="B63" s="40">
        <v>29087</v>
      </c>
      <c r="C63" s="41">
        <v>16483.535505657164</v>
      </c>
      <c r="D63" s="41">
        <v>12220</v>
      </c>
      <c r="E63" s="41">
        <v>2545</v>
      </c>
      <c r="F63" s="41">
        <v>0</v>
      </c>
      <c r="G63" s="41">
        <v>0</v>
      </c>
      <c r="H63" s="41">
        <v>0</v>
      </c>
      <c r="I63" s="41">
        <v>0</v>
      </c>
      <c r="J63" s="41">
        <v>0</v>
      </c>
      <c r="K63" s="41">
        <v>1718.5355056571632</v>
      </c>
      <c r="L63" s="40">
        <f>'[1]Tabell 3'!M68</f>
        <v>0</v>
      </c>
      <c r="M63" s="40">
        <f>'[1]Tabell 3'!N68</f>
        <v>-109</v>
      </c>
      <c r="N63" s="40">
        <f>'[1]Tabell 3'!O68</f>
        <v>1037</v>
      </c>
    </row>
    <row r="64" spans="1:14" ht="16">
      <c r="A64" s="97" t="s">
        <v>52</v>
      </c>
      <c r="B64" s="40">
        <v>9281</v>
      </c>
      <c r="C64" s="41">
        <v>13590.535505657163</v>
      </c>
      <c r="D64" s="41">
        <v>10627</v>
      </c>
      <c r="E64" s="41">
        <v>1245</v>
      </c>
      <c r="F64" s="41">
        <v>0</v>
      </c>
      <c r="G64" s="41">
        <v>0</v>
      </c>
      <c r="H64" s="41">
        <v>0</v>
      </c>
      <c r="I64" s="41">
        <v>0</v>
      </c>
      <c r="J64" s="41">
        <v>0</v>
      </c>
      <c r="K64" s="41">
        <v>1718.5355056571632</v>
      </c>
      <c r="L64" s="40">
        <f>'[1]Tabell 3'!M69</f>
        <v>144</v>
      </c>
      <c r="M64" s="40">
        <f>'[1]Tabell 3'!N69</f>
        <v>-109</v>
      </c>
      <c r="N64" s="40">
        <f>'[1]Tabell 3'!O69</f>
        <v>1037</v>
      </c>
    </row>
    <row r="65" spans="1:14" ht="16">
      <c r="A65" s="97" t="s">
        <v>61</v>
      </c>
      <c r="B65" s="40">
        <v>13266</v>
      </c>
      <c r="C65" s="41">
        <v>18545.763305621407</v>
      </c>
      <c r="D65" s="41">
        <v>13221</v>
      </c>
      <c r="E65" s="41">
        <v>2004</v>
      </c>
      <c r="F65" s="41">
        <v>207</v>
      </c>
      <c r="G65" s="41">
        <v>0</v>
      </c>
      <c r="H65" s="41">
        <v>0</v>
      </c>
      <c r="I65" s="41">
        <v>1179.9265386708116</v>
      </c>
      <c r="J65" s="41">
        <v>215.30126129343307</v>
      </c>
      <c r="K65" s="41">
        <v>1718.5355056571632</v>
      </c>
      <c r="L65" s="40">
        <f>'[1]Tabell 3'!M70</f>
        <v>0</v>
      </c>
      <c r="M65" s="40">
        <f>'[1]Tabell 3'!N70</f>
        <v>-109</v>
      </c>
      <c r="N65" s="40">
        <f>'[1]Tabell 3'!O70</f>
        <v>1037</v>
      </c>
    </row>
    <row r="66" spans="1:14" ht="16">
      <c r="A66" s="97" t="s">
        <v>91</v>
      </c>
      <c r="B66" s="40">
        <v>146330</v>
      </c>
      <c r="C66" s="41">
        <v>9983.7633056214072</v>
      </c>
      <c r="D66" s="41">
        <v>10597</v>
      </c>
      <c r="E66" s="41">
        <v>-2904</v>
      </c>
      <c r="F66" s="41">
        <v>0</v>
      </c>
      <c r="G66" s="41">
        <v>0</v>
      </c>
      <c r="H66" s="41">
        <v>0</v>
      </c>
      <c r="I66" s="41">
        <v>356.92653867081174</v>
      </c>
      <c r="J66" s="41">
        <v>215.30126129343307</v>
      </c>
      <c r="K66" s="41">
        <v>1718.5355056571632</v>
      </c>
      <c r="L66" s="40">
        <f>'[1]Tabell 3'!M71</f>
        <v>0</v>
      </c>
      <c r="M66" s="40">
        <f>'[1]Tabell 3'!N71</f>
        <v>-109</v>
      </c>
      <c r="N66" s="40">
        <f>'[1]Tabell 3'!O71</f>
        <v>1037</v>
      </c>
    </row>
    <row r="67" spans="1:14" ht="16">
      <c r="A67" s="97" t="s">
        <v>146</v>
      </c>
      <c r="B67" s="40">
        <v>7579</v>
      </c>
      <c r="C67" s="41">
        <v>17414.535505657164</v>
      </c>
      <c r="D67" s="41">
        <v>16097</v>
      </c>
      <c r="E67" s="41">
        <v>-401</v>
      </c>
      <c r="F67" s="41">
        <v>0</v>
      </c>
      <c r="G67" s="41">
        <v>0</v>
      </c>
      <c r="H67" s="41">
        <v>0</v>
      </c>
      <c r="I67" s="41">
        <v>0</v>
      </c>
      <c r="J67" s="41">
        <v>0</v>
      </c>
      <c r="K67" s="41">
        <v>1718.5355056571632</v>
      </c>
      <c r="L67" s="40">
        <f>'[1]Tabell 3'!M72</f>
        <v>0</v>
      </c>
      <c r="M67" s="40">
        <f>'[1]Tabell 3'!N72</f>
        <v>-109</v>
      </c>
      <c r="N67" s="40">
        <f>'[1]Tabell 3'!O72</f>
        <v>1037</v>
      </c>
    </row>
    <row r="68" spans="1:14" ht="16">
      <c r="A68" s="97" t="s">
        <v>164</v>
      </c>
      <c r="B68" s="40">
        <v>31637</v>
      </c>
      <c r="C68" s="41">
        <v>21509.535505657164</v>
      </c>
      <c r="D68" s="41">
        <v>15720</v>
      </c>
      <c r="E68" s="41">
        <v>4071</v>
      </c>
      <c r="F68" s="41">
        <v>0</v>
      </c>
      <c r="G68" s="41">
        <v>0</v>
      </c>
      <c r="H68" s="41">
        <v>0</v>
      </c>
      <c r="I68" s="41">
        <v>0</v>
      </c>
      <c r="J68" s="41">
        <v>0</v>
      </c>
      <c r="K68" s="41">
        <v>1718.5355056571632</v>
      </c>
      <c r="L68" s="40">
        <f>'[1]Tabell 3'!M73</f>
        <v>0</v>
      </c>
      <c r="M68" s="40">
        <f>'[1]Tabell 3'!N73</f>
        <v>-76</v>
      </c>
      <c r="N68" s="40">
        <f>'[1]Tabell 3'!O73</f>
        <v>1037</v>
      </c>
    </row>
    <row r="69" spans="1:14" ht="16">
      <c r="A69" s="97" t="s">
        <v>215</v>
      </c>
      <c r="B69" s="40">
        <v>11668</v>
      </c>
      <c r="C69" s="41">
        <v>26269.535505657164</v>
      </c>
      <c r="D69" s="41">
        <v>17802</v>
      </c>
      <c r="E69" s="41">
        <v>6749</v>
      </c>
      <c r="F69" s="41">
        <v>0</v>
      </c>
      <c r="G69" s="41">
        <v>0</v>
      </c>
      <c r="H69" s="41">
        <v>0</v>
      </c>
      <c r="I69" s="41">
        <v>0</v>
      </c>
      <c r="J69" s="41">
        <v>0</v>
      </c>
      <c r="K69" s="41">
        <v>1718.5355056571632</v>
      </c>
      <c r="L69" s="40">
        <f>'[1]Tabell 3'!M74</f>
        <v>0</v>
      </c>
      <c r="M69" s="40">
        <f>'[1]Tabell 3'!N74</f>
        <v>-76</v>
      </c>
      <c r="N69" s="40">
        <f>'[1]Tabell 3'!O74</f>
        <v>1037</v>
      </c>
    </row>
    <row r="70" spans="1:14" ht="16">
      <c r="A70" s="97" t="s">
        <v>231</v>
      </c>
      <c r="B70" s="40">
        <v>18775</v>
      </c>
      <c r="C70" s="41">
        <v>19818.836766950597</v>
      </c>
      <c r="D70" s="41">
        <v>15626</v>
      </c>
      <c r="E70" s="41">
        <v>2421</v>
      </c>
      <c r="F70" s="41">
        <v>0</v>
      </c>
      <c r="G70" s="41">
        <v>0</v>
      </c>
      <c r="H70" s="41">
        <v>0</v>
      </c>
      <c r="I70" s="41">
        <v>0</v>
      </c>
      <c r="J70" s="41">
        <v>53.301261293433072</v>
      </c>
      <c r="K70" s="41">
        <v>1718.5355056571632</v>
      </c>
      <c r="L70" s="40">
        <f>'[1]Tabell 3'!M75</f>
        <v>0</v>
      </c>
      <c r="M70" s="40">
        <f>'[1]Tabell 3'!N75</f>
        <v>-109</v>
      </c>
      <c r="N70" s="40">
        <f>'[1]Tabell 3'!O75</f>
        <v>1037</v>
      </c>
    </row>
    <row r="71" spans="1:14" ht="16">
      <c r="A71" s="97" t="s">
        <v>246</v>
      </c>
      <c r="B71" s="40">
        <v>14816</v>
      </c>
      <c r="C71" s="41">
        <v>15114.535505657163</v>
      </c>
      <c r="D71" s="41">
        <v>12663</v>
      </c>
      <c r="E71" s="41">
        <v>733</v>
      </c>
      <c r="F71" s="41">
        <v>0</v>
      </c>
      <c r="G71" s="41">
        <v>0</v>
      </c>
      <c r="H71" s="41">
        <v>0</v>
      </c>
      <c r="I71" s="41">
        <v>0</v>
      </c>
      <c r="J71" s="41">
        <v>0</v>
      </c>
      <c r="K71" s="41">
        <v>1718.5355056571632</v>
      </c>
      <c r="L71" s="40">
        <f>'[1]Tabell 3'!M76</f>
        <v>0</v>
      </c>
      <c r="M71" s="40">
        <f>'[1]Tabell 3'!N76</f>
        <v>-109</v>
      </c>
      <c r="N71" s="40">
        <f>'[1]Tabell 3'!O76</f>
        <v>1037</v>
      </c>
    </row>
    <row r="72" spans="1:14" ht="16">
      <c r="A72" s="97" t="s">
        <v>254</v>
      </c>
      <c r="B72" s="40">
        <v>27501</v>
      </c>
      <c r="C72" s="41">
        <v>20467.535505657164</v>
      </c>
      <c r="D72" s="41">
        <v>14682</v>
      </c>
      <c r="E72" s="41">
        <v>4067</v>
      </c>
      <c r="F72" s="41">
        <v>0</v>
      </c>
      <c r="G72" s="41">
        <v>0</v>
      </c>
      <c r="H72" s="41">
        <v>0</v>
      </c>
      <c r="I72" s="41">
        <v>0</v>
      </c>
      <c r="J72" s="41">
        <v>0</v>
      </c>
      <c r="K72" s="41">
        <v>1718.5355056571632</v>
      </c>
      <c r="L72" s="40">
        <f>'[1]Tabell 3'!M77</f>
        <v>0</v>
      </c>
      <c r="M72" s="40">
        <f>'[1]Tabell 3'!N77</f>
        <v>-109</v>
      </c>
      <c r="N72" s="40">
        <f>'[1]Tabell 3'!O77</f>
        <v>1037</v>
      </c>
    </row>
    <row r="73" spans="1:14" ht="16">
      <c r="A73" s="97" t="s">
        <v>263</v>
      </c>
      <c r="B73" s="40">
        <v>34619</v>
      </c>
      <c r="C73" s="41">
        <v>11290.535505657163</v>
      </c>
      <c r="D73" s="41">
        <v>9708</v>
      </c>
      <c r="E73" s="41">
        <v>-136</v>
      </c>
      <c r="F73" s="41">
        <v>0</v>
      </c>
      <c r="G73" s="41">
        <v>0</v>
      </c>
      <c r="H73" s="41">
        <v>0</v>
      </c>
      <c r="I73" s="41">
        <v>0</v>
      </c>
      <c r="J73" s="41">
        <v>0</v>
      </c>
      <c r="K73" s="41">
        <v>1718.5355056571632</v>
      </c>
      <c r="L73" s="40">
        <f>'[1]Tabell 3'!M78</f>
        <v>0</v>
      </c>
      <c r="M73" s="40">
        <f>'[1]Tabell 3'!N78</f>
        <v>-109</v>
      </c>
      <c r="N73" s="40">
        <f>'[1]Tabell 3'!O78</f>
        <v>1037</v>
      </c>
    </row>
    <row r="74" spans="1:14" ht="16">
      <c r="A74" s="97" t="s">
        <v>6</v>
      </c>
      <c r="B74" s="40">
        <v>20138</v>
      </c>
      <c r="C74" s="41">
        <v>25402.535505657164</v>
      </c>
      <c r="D74" s="41">
        <v>17570</v>
      </c>
      <c r="E74" s="41">
        <v>6114</v>
      </c>
      <c r="F74" s="41">
        <v>0</v>
      </c>
      <c r="G74" s="41">
        <v>0</v>
      </c>
      <c r="H74" s="41">
        <v>0</v>
      </c>
      <c r="I74" s="41">
        <v>0</v>
      </c>
      <c r="J74" s="41">
        <v>0</v>
      </c>
      <c r="K74" s="41">
        <v>1718.5355056571632</v>
      </c>
      <c r="L74" s="40">
        <f>'[1]Tabell 3'!M79</f>
        <v>0</v>
      </c>
      <c r="M74" s="40">
        <f>'[1]Tabell 3'!N79</f>
        <v>-109</v>
      </c>
      <c r="N74" s="40">
        <f>'[1]Tabell 3'!O79</f>
        <v>994</v>
      </c>
    </row>
    <row r="75" spans="1:14" ht="16">
      <c r="A75" s="97" t="s">
        <v>121</v>
      </c>
      <c r="B75" s="40">
        <v>8405</v>
      </c>
      <c r="C75" s="41">
        <v>30512.535505657164</v>
      </c>
      <c r="D75" s="41">
        <v>19922</v>
      </c>
      <c r="E75" s="41">
        <v>8872</v>
      </c>
      <c r="F75" s="41">
        <v>0</v>
      </c>
      <c r="G75" s="41">
        <v>0</v>
      </c>
      <c r="H75" s="41">
        <v>0</v>
      </c>
      <c r="I75" s="41">
        <v>0</v>
      </c>
      <c r="J75" s="41">
        <v>0</v>
      </c>
      <c r="K75" s="41">
        <v>1718.5355056571632</v>
      </c>
      <c r="L75" s="40">
        <f>'[1]Tabell 3'!M80</f>
        <v>249</v>
      </c>
      <c r="M75" s="40">
        <f>'[1]Tabell 3'!N80</f>
        <v>-109</v>
      </c>
      <c r="N75" s="40">
        <f>'[1]Tabell 3'!O80</f>
        <v>994</v>
      </c>
    </row>
    <row r="76" spans="1:14" ht="16">
      <c r="A76" s="97" t="s">
        <v>127</v>
      </c>
      <c r="B76" s="40">
        <v>28325</v>
      </c>
      <c r="C76" s="41">
        <v>16935.535505657164</v>
      </c>
      <c r="D76" s="41">
        <v>13615</v>
      </c>
      <c r="E76" s="41">
        <v>1602</v>
      </c>
      <c r="F76" s="41">
        <v>0</v>
      </c>
      <c r="G76" s="41">
        <v>0</v>
      </c>
      <c r="H76" s="41">
        <v>0</v>
      </c>
      <c r="I76" s="41">
        <v>0</v>
      </c>
      <c r="J76" s="41">
        <v>0</v>
      </c>
      <c r="K76" s="41">
        <v>1718.5355056571632</v>
      </c>
      <c r="L76" s="40">
        <f>'[1]Tabell 3'!M81</f>
        <v>0</v>
      </c>
      <c r="M76" s="40">
        <f>'[1]Tabell 3'!N81</f>
        <v>-109</v>
      </c>
      <c r="N76" s="40">
        <f>'[1]Tabell 3'!O81</f>
        <v>994</v>
      </c>
    </row>
    <row r="77" spans="1:14" ht="16">
      <c r="A77" s="97" t="s">
        <v>141</v>
      </c>
      <c r="B77" s="40">
        <v>10107</v>
      </c>
      <c r="C77" s="41">
        <v>23145.535505657164</v>
      </c>
      <c r="D77" s="41">
        <v>17475</v>
      </c>
      <c r="E77" s="41">
        <v>3952</v>
      </c>
      <c r="F77" s="41">
        <v>0</v>
      </c>
      <c r="G77" s="41">
        <v>0</v>
      </c>
      <c r="H77" s="41">
        <v>0</v>
      </c>
      <c r="I77" s="41">
        <v>0</v>
      </c>
      <c r="J77" s="41">
        <v>0</v>
      </c>
      <c r="K77" s="41">
        <v>1718.5355056571632</v>
      </c>
      <c r="L77" s="40">
        <f>'[1]Tabell 3'!M82</f>
        <v>0</v>
      </c>
      <c r="M77" s="40">
        <f>'[1]Tabell 3'!N82</f>
        <v>-109</v>
      </c>
      <c r="N77" s="40">
        <f>'[1]Tabell 3'!O82</f>
        <v>994</v>
      </c>
    </row>
    <row r="78" spans="1:14" ht="16">
      <c r="A78" s="97" t="s">
        <v>225</v>
      </c>
      <c r="B78" s="40">
        <v>12156</v>
      </c>
      <c r="C78" s="41">
        <v>26179.535505657164</v>
      </c>
      <c r="D78" s="41">
        <v>17771</v>
      </c>
      <c r="E78" s="41">
        <v>6690</v>
      </c>
      <c r="F78" s="41">
        <v>0</v>
      </c>
      <c r="G78" s="41">
        <v>0</v>
      </c>
      <c r="H78" s="41">
        <v>0</v>
      </c>
      <c r="I78" s="41">
        <v>0</v>
      </c>
      <c r="J78" s="41">
        <v>0</v>
      </c>
      <c r="K78" s="41">
        <v>1718.5355056571632</v>
      </c>
      <c r="L78" s="40">
        <f>'[1]Tabell 3'!M83</f>
        <v>0</v>
      </c>
      <c r="M78" s="40">
        <f>'[1]Tabell 3'!N83</f>
        <v>-109</v>
      </c>
      <c r="N78" s="40">
        <f>'[1]Tabell 3'!O83</f>
        <v>994</v>
      </c>
    </row>
    <row r="79" spans="1:14" ht="16">
      <c r="A79" s="97" t="s">
        <v>244</v>
      </c>
      <c r="B79" s="40">
        <v>9300</v>
      </c>
      <c r="C79" s="41">
        <v>26334.535505657164</v>
      </c>
      <c r="D79" s="41">
        <v>16875</v>
      </c>
      <c r="E79" s="41">
        <v>7741</v>
      </c>
      <c r="F79" s="41">
        <v>0</v>
      </c>
      <c r="G79" s="41">
        <v>0</v>
      </c>
      <c r="H79" s="41">
        <v>0</v>
      </c>
      <c r="I79" s="41">
        <v>0</v>
      </c>
      <c r="J79" s="41">
        <v>0</v>
      </c>
      <c r="K79" s="41">
        <v>1718.5355056571632</v>
      </c>
      <c r="L79" s="40">
        <f>'[1]Tabell 3'!M84</f>
        <v>0</v>
      </c>
      <c r="M79" s="40">
        <f>'[1]Tabell 3'!N84</f>
        <v>-109</v>
      </c>
      <c r="N79" s="40">
        <f>'[1]Tabell 3'!O84</f>
        <v>994</v>
      </c>
    </row>
    <row r="80" spans="1:14" ht="16">
      <c r="A80" s="97" t="s">
        <v>266</v>
      </c>
      <c r="B80" s="40">
        <v>97600</v>
      </c>
      <c r="C80" s="41">
        <v>12927.763305621407</v>
      </c>
      <c r="D80" s="41">
        <v>12775</v>
      </c>
      <c r="E80" s="41">
        <v>-1838</v>
      </c>
      <c r="F80" s="41">
        <v>0</v>
      </c>
      <c r="G80" s="41">
        <v>0</v>
      </c>
      <c r="H80" s="41">
        <v>0</v>
      </c>
      <c r="I80" s="41">
        <v>56.926538670811738</v>
      </c>
      <c r="J80" s="41">
        <v>215.30126129343307</v>
      </c>
      <c r="K80" s="41">
        <v>1718.5355056571632</v>
      </c>
      <c r="L80" s="40">
        <f>'[1]Tabell 3'!M85</f>
        <v>0</v>
      </c>
      <c r="M80" s="40">
        <f>'[1]Tabell 3'!N85</f>
        <v>-109</v>
      </c>
      <c r="N80" s="40">
        <f>'[1]Tabell 3'!O85</f>
        <v>994</v>
      </c>
    </row>
    <row r="81" spans="1:14" ht="16">
      <c r="A81" s="97" t="s">
        <v>276</v>
      </c>
      <c r="B81" s="40">
        <v>17997</v>
      </c>
      <c r="C81" s="41">
        <v>16429.535505657164</v>
      </c>
      <c r="D81" s="41">
        <v>9254</v>
      </c>
      <c r="E81" s="41">
        <v>5457</v>
      </c>
      <c r="F81" s="41">
        <v>0</v>
      </c>
      <c r="G81" s="41">
        <v>0</v>
      </c>
      <c r="H81" s="41">
        <v>0</v>
      </c>
      <c r="I81" s="41">
        <v>0</v>
      </c>
      <c r="J81" s="41">
        <v>0</v>
      </c>
      <c r="K81" s="41">
        <v>1718.5355056571632</v>
      </c>
      <c r="L81" s="40">
        <f>'[1]Tabell 3'!M86</f>
        <v>0</v>
      </c>
      <c r="M81" s="40">
        <f>'[1]Tabell 3'!N86</f>
        <v>-109</v>
      </c>
      <c r="N81" s="40">
        <f>'[1]Tabell 3'!O86</f>
        <v>994</v>
      </c>
    </row>
    <row r="82" spans="1:14" ht="16">
      <c r="A82" s="97" t="s">
        <v>19</v>
      </c>
      <c r="B82" s="40">
        <v>10781</v>
      </c>
      <c r="C82" s="41">
        <v>20318.535505657164</v>
      </c>
      <c r="D82" s="41">
        <v>16886</v>
      </c>
      <c r="E82" s="41">
        <v>1481</v>
      </c>
      <c r="F82" s="41">
        <v>0</v>
      </c>
      <c r="G82" s="41">
        <v>233</v>
      </c>
      <c r="H82" s="41">
        <v>0</v>
      </c>
      <c r="I82" s="41">
        <v>0</v>
      </c>
      <c r="J82" s="41">
        <v>0</v>
      </c>
      <c r="K82" s="41">
        <v>1718.5355056571632</v>
      </c>
      <c r="L82" s="40">
        <f>'[1]Tabell 3'!M87</f>
        <v>0</v>
      </c>
      <c r="M82" s="40">
        <f>'[1]Tabell 3'!N87</f>
        <v>-142</v>
      </c>
      <c r="N82" s="40">
        <f>'[1]Tabell 3'!O87</f>
        <v>1049</v>
      </c>
    </row>
    <row r="83" spans="1:14" ht="16">
      <c r="A83" s="97" t="s">
        <v>35</v>
      </c>
      <c r="B83" s="40">
        <v>9100</v>
      </c>
      <c r="C83" s="41">
        <v>24622.535505657164</v>
      </c>
      <c r="D83" s="41">
        <v>16778</v>
      </c>
      <c r="E83" s="41">
        <v>6126</v>
      </c>
      <c r="F83" s="41">
        <v>0</v>
      </c>
      <c r="G83" s="41">
        <v>0</v>
      </c>
      <c r="H83" s="41">
        <v>0</v>
      </c>
      <c r="I83" s="41">
        <v>0</v>
      </c>
      <c r="J83" s="41">
        <v>0</v>
      </c>
      <c r="K83" s="41">
        <v>1718.5355056571632</v>
      </c>
      <c r="L83" s="40">
        <f>'[1]Tabell 3'!M88</f>
        <v>0</v>
      </c>
      <c r="M83" s="40">
        <f>'[1]Tabell 3'!N88</f>
        <v>-142</v>
      </c>
      <c r="N83" s="40">
        <f>'[1]Tabell 3'!O88</f>
        <v>1049</v>
      </c>
    </row>
    <row r="84" spans="1:14" ht="16">
      <c r="A84" s="97" t="s">
        <v>77</v>
      </c>
      <c r="B84" s="40">
        <v>13902</v>
      </c>
      <c r="C84" s="41">
        <v>31034.535505657164</v>
      </c>
      <c r="D84" s="41">
        <v>20506</v>
      </c>
      <c r="E84" s="41">
        <v>8810</v>
      </c>
      <c r="F84" s="41">
        <v>0</v>
      </c>
      <c r="G84" s="41">
        <v>0</v>
      </c>
      <c r="H84" s="41">
        <v>0</v>
      </c>
      <c r="I84" s="41">
        <v>0</v>
      </c>
      <c r="J84" s="41">
        <v>0</v>
      </c>
      <c r="K84" s="41">
        <v>1718.5355056571632</v>
      </c>
      <c r="L84" s="40">
        <f>'[1]Tabell 3'!M89</f>
        <v>231</v>
      </c>
      <c r="M84" s="40">
        <f>'[1]Tabell 3'!N89</f>
        <v>-109</v>
      </c>
      <c r="N84" s="40">
        <f>'[1]Tabell 3'!O89</f>
        <v>1049</v>
      </c>
    </row>
    <row r="85" spans="1:14" ht="16">
      <c r="A85" s="97" t="s">
        <v>86</v>
      </c>
      <c r="B85" s="40">
        <v>5469</v>
      </c>
      <c r="C85" s="41">
        <v>34240.535505657164</v>
      </c>
      <c r="D85" s="41">
        <v>21783</v>
      </c>
      <c r="E85" s="41">
        <v>10739</v>
      </c>
      <c r="F85" s="41">
        <v>0</v>
      </c>
      <c r="G85" s="41">
        <v>0</v>
      </c>
      <c r="H85" s="41">
        <v>0</v>
      </c>
      <c r="I85" s="41">
        <v>0</v>
      </c>
      <c r="J85" s="41">
        <v>0</v>
      </c>
      <c r="K85" s="41">
        <v>1718.5355056571632</v>
      </c>
      <c r="L85" s="40">
        <f>'[1]Tabell 3'!M90</f>
        <v>1039</v>
      </c>
      <c r="M85" s="40">
        <f>'[1]Tabell 3'!N90</f>
        <v>-109</v>
      </c>
      <c r="N85" s="40">
        <f>'[1]Tabell 3'!O90</f>
        <v>1049</v>
      </c>
    </row>
    <row r="86" spans="1:14" ht="16">
      <c r="A86" s="97" t="s">
        <v>93</v>
      </c>
      <c r="B86" s="40">
        <v>72374</v>
      </c>
      <c r="C86" s="41">
        <v>11670.763305621407</v>
      </c>
      <c r="D86" s="41">
        <v>12650</v>
      </c>
      <c r="E86" s="41">
        <v>-2916</v>
      </c>
      <c r="F86" s="41">
        <v>0</v>
      </c>
      <c r="G86" s="41">
        <v>0</v>
      </c>
      <c r="H86" s="41">
        <v>0</v>
      </c>
      <c r="I86" s="41">
        <v>214.92653867081174</v>
      </c>
      <c r="J86" s="41">
        <v>3.3012612934330718</v>
      </c>
      <c r="K86" s="41">
        <v>1718.5355056571632</v>
      </c>
      <c r="L86" s="40">
        <f>'[1]Tabell 3'!M91</f>
        <v>0</v>
      </c>
      <c r="M86" s="40">
        <f>'[1]Tabell 3'!N91</f>
        <v>-142</v>
      </c>
      <c r="N86" s="40">
        <f>'[1]Tabell 3'!O91</f>
        <v>1049</v>
      </c>
    </row>
    <row r="87" spans="1:14" ht="16">
      <c r="A87" s="97" t="s">
        <v>150</v>
      </c>
      <c r="B87" s="40">
        <v>13164</v>
      </c>
      <c r="C87" s="41">
        <v>20088.535505657164</v>
      </c>
      <c r="D87" s="41">
        <v>15108</v>
      </c>
      <c r="E87" s="41">
        <v>3262</v>
      </c>
      <c r="F87" s="41">
        <v>0</v>
      </c>
      <c r="G87" s="41">
        <v>0</v>
      </c>
      <c r="H87" s="41">
        <v>0</v>
      </c>
      <c r="I87" s="41">
        <v>0</v>
      </c>
      <c r="J87" s="41">
        <v>0</v>
      </c>
      <c r="K87" s="41">
        <v>1718.5355056571632</v>
      </c>
      <c r="L87" s="40">
        <f>'[1]Tabell 3'!M92</f>
        <v>0</v>
      </c>
      <c r="M87" s="40">
        <f>'[1]Tabell 3'!N92</f>
        <v>-142</v>
      </c>
      <c r="N87" s="40">
        <f>'[1]Tabell 3'!O92</f>
        <v>1049</v>
      </c>
    </row>
    <row r="88" spans="1:14" ht="16">
      <c r="A88" s="97" t="s">
        <v>151</v>
      </c>
      <c r="B88" s="40">
        <v>16119</v>
      </c>
      <c r="C88" s="41">
        <v>16964.535505657164</v>
      </c>
      <c r="D88" s="41">
        <v>15124</v>
      </c>
      <c r="E88" s="41">
        <v>122</v>
      </c>
      <c r="F88" s="41">
        <v>0</v>
      </c>
      <c r="G88" s="41">
        <v>0</v>
      </c>
      <c r="H88" s="41">
        <v>0</v>
      </c>
      <c r="I88" s="41">
        <v>0</v>
      </c>
      <c r="J88" s="41">
        <v>0</v>
      </c>
      <c r="K88" s="41">
        <v>1718.5355056571632</v>
      </c>
      <c r="L88" s="40">
        <f>'[1]Tabell 3'!M93</f>
        <v>0</v>
      </c>
      <c r="M88" s="40">
        <f>'[1]Tabell 3'!N93</f>
        <v>-142</v>
      </c>
      <c r="N88" s="40">
        <f>'[1]Tabell 3'!O93</f>
        <v>1049</v>
      </c>
    </row>
    <row r="89" spans="1:14" ht="16">
      <c r="A89" s="97" t="s">
        <v>160</v>
      </c>
      <c r="B89" s="40">
        <v>20196</v>
      </c>
      <c r="C89" s="41">
        <v>26083.535505657164</v>
      </c>
      <c r="D89" s="41">
        <v>19360</v>
      </c>
      <c r="E89" s="41">
        <v>5005</v>
      </c>
      <c r="F89" s="41">
        <v>0</v>
      </c>
      <c r="G89" s="41">
        <v>0</v>
      </c>
      <c r="H89" s="41">
        <v>0</v>
      </c>
      <c r="I89" s="41">
        <v>0</v>
      </c>
      <c r="J89" s="41">
        <v>0</v>
      </c>
      <c r="K89" s="41">
        <v>1718.5355056571632</v>
      </c>
      <c r="L89" s="40">
        <f>'[1]Tabell 3'!M94</f>
        <v>0</v>
      </c>
      <c r="M89" s="40">
        <f>'[1]Tabell 3'!N94</f>
        <v>-142</v>
      </c>
      <c r="N89" s="40">
        <f>'[1]Tabell 3'!O94</f>
        <v>1049</v>
      </c>
    </row>
    <row r="90" spans="1:14" ht="16">
      <c r="A90" s="97" t="s">
        <v>170</v>
      </c>
      <c r="B90" s="40">
        <v>26959</v>
      </c>
      <c r="C90" s="41">
        <v>14568.535505657163</v>
      </c>
      <c r="D90" s="41">
        <v>11508</v>
      </c>
      <c r="E90" s="41">
        <v>1342</v>
      </c>
      <c r="F90" s="41">
        <v>0</v>
      </c>
      <c r="G90" s="41">
        <v>0</v>
      </c>
      <c r="H90" s="41">
        <v>0</v>
      </c>
      <c r="I90" s="41">
        <v>0</v>
      </c>
      <c r="J90" s="41">
        <v>0</v>
      </c>
      <c r="K90" s="41">
        <v>1718.5355056571632</v>
      </c>
      <c r="L90" s="40">
        <f>'[1]Tabell 3'!M95</f>
        <v>0</v>
      </c>
      <c r="M90" s="40">
        <f>'[1]Tabell 3'!N95</f>
        <v>-142</v>
      </c>
      <c r="N90" s="40">
        <f>'[1]Tabell 3'!O95</f>
        <v>1049</v>
      </c>
    </row>
    <row r="91" spans="1:14" ht="16">
      <c r="A91" s="97" t="s">
        <v>229</v>
      </c>
      <c r="B91" s="40">
        <v>7027</v>
      </c>
      <c r="C91" s="41">
        <v>23555.535505657164</v>
      </c>
      <c r="D91" s="41">
        <v>18430</v>
      </c>
      <c r="E91" s="41">
        <v>3407</v>
      </c>
      <c r="F91" s="41">
        <v>0</v>
      </c>
      <c r="G91" s="41">
        <v>0</v>
      </c>
      <c r="H91" s="41">
        <v>0</v>
      </c>
      <c r="I91" s="41">
        <v>0</v>
      </c>
      <c r="J91" s="41">
        <v>0</v>
      </c>
      <c r="K91" s="41">
        <v>1718.5355056571632</v>
      </c>
      <c r="L91" s="40">
        <f>'[1]Tabell 3'!M96</f>
        <v>0</v>
      </c>
      <c r="M91" s="40">
        <f>'[1]Tabell 3'!N96</f>
        <v>-142</v>
      </c>
      <c r="N91" s="40">
        <f>'[1]Tabell 3'!O96</f>
        <v>1049</v>
      </c>
    </row>
    <row r="92" spans="1:14" ht="16">
      <c r="A92" s="97" t="s">
        <v>256</v>
      </c>
      <c r="B92" s="40">
        <v>15496</v>
      </c>
      <c r="C92" s="41">
        <v>18797.535505657164</v>
      </c>
      <c r="D92" s="41">
        <v>15390</v>
      </c>
      <c r="E92" s="41">
        <v>1689</v>
      </c>
      <c r="F92" s="41">
        <v>0</v>
      </c>
      <c r="G92" s="41">
        <v>0</v>
      </c>
      <c r="H92" s="41">
        <v>0</v>
      </c>
      <c r="I92" s="41">
        <v>0</v>
      </c>
      <c r="J92" s="41">
        <v>0</v>
      </c>
      <c r="K92" s="41">
        <v>1718.5355056571632</v>
      </c>
      <c r="L92" s="40">
        <f>'[1]Tabell 3'!M97</f>
        <v>0</v>
      </c>
      <c r="M92" s="40">
        <f>'[1]Tabell 3'!N97</f>
        <v>-109</v>
      </c>
      <c r="N92" s="40">
        <f>'[1]Tabell 3'!O97</f>
        <v>1049</v>
      </c>
    </row>
    <row r="93" spans="1:14" ht="16">
      <c r="A93" s="97" t="s">
        <v>264</v>
      </c>
      <c r="B93" s="40">
        <v>36476</v>
      </c>
      <c r="C93" s="41">
        <v>19800.535505657164</v>
      </c>
      <c r="D93" s="41">
        <v>15534</v>
      </c>
      <c r="E93" s="41">
        <v>2548</v>
      </c>
      <c r="F93" s="41">
        <v>0</v>
      </c>
      <c r="G93" s="41">
        <v>0</v>
      </c>
      <c r="H93" s="41">
        <v>0</v>
      </c>
      <c r="I93" s="41">
        <v>0</v>
      </c>
      <c r="J93" s="41">
        <v>0</v>
      </c>
      <c r="K93" s="41">
        <v>1718.5355056571632</v>
      </c>
      <c r="L93" s="40">
        <f>'[1]Tabell 3'!M98</f>
        <v>0</v>
      </c>
      <c r="M93" s="40">
        <f>'[1]Tabell 3'!N98</f>
        <v>-142</v>
      </c>
      <c r="N93" s="40">
        <f>'[1]Tabell 3'!O98</f>
        <v>1049</v>
      </c>
    </row>
    <row r="94" spans="1:14" ht="16">
      <c r="A94" s="97" t="s">
        <v>53</v>
      </c>
      <c r="B94" s="40">
        <v>61093</v>
      </c>
      <c r="C94" s="41">
        <v>17528.535505657164</v>
      </c>
      <c r="D94" s="41">
        <v>15598</v>
      </c>
      <c r="E94" s="41">
        <v>-980</v>
      </c>
      <c r="F94" s="41">
        <v>0</v>
      </c>
      <c r="G94" s="41">
        <v>1192</v>
      </c>
      <c r="H94" s="41">
        <v>0</v>
      </c>
      <c r="I94" s="41">
        <v>0</v>
      </c>
      <c r="J94" s="41">
        <v>0</v>
      </c>
      <c r="K94" s="41">
        <v>1718.5355056571632</v>
      </c>
      <c r="L94" s="40">
        <f>'[1]Tabell 3'!M99</f>
        <v>0</v>
      </c>
      <c r="M94" s="40">
        <f>'[1]Tabell 3'!N99</f>
        <v>-64</v>
      </c>
      <c r="N94" s="40">
        <f>'[1]Tabell 3'!O99</f>
        <v>759</v>
      </c>
    </row>
    <row r="95" spans="1:14" ht="16">
      <c r="A95" s="97" t="s">
        <v>95</v>
      </c>
      <c r="B95" s="40">
        <v>32023</v>
      </c>
      <c r="C95" s="41">
        <v>14707.462044327975</v>
      </c>
      <c r="D95" s="41">
        <v>13116</v>
      </c>
      <c r="E95" s="41">
        <v>-232</v>
      </c>
      <c r="F95" s="41">
        <v>0</v>
      </c>
      <c r="G95" s="41">
        <v>0</v>
      </c>
      <c r="H95" s="41">
        <v>0</v>
      </c>
      <c r="I95" s="41">
        <v>104.92653867081174</v>
      </c>
      <c r="J95" s="41">
        <v>0</v>
      </c>
      <c r="K95" s="41">
        <v>1718.5355056571632</v>
      </c>
      <c r="L95" s="40">
        <f>'[1]Tabell 3'!M100</f>
        <v>0</v>
      </c>
      <c r="M95" s="40">
        <f>'[1]Tabell 3'!N100</f>
        <v>-142</v>
      </c>
      <c r="N95" s="40">
        <f>'[1]Tabell 3'!O100</f>
        <v>992</v>
      </c>
    </row>
    <row r="96" spans="1:14" ht="16">
      <c r="A96" s="97" t="s">
        <v>97</v>
      </c>
      <c r="B96" s="40">
        <v>66576</v>
      </c>
      <c r="C96" s="41">
        <v>11351.535505657163</v>
      </c>
      <c r="D96" s="41">
        <v>11166</v>
      </c>
      <c r="E96" s="41">
        <v>-1533</v>
      </c>
      <c r="F96" s="41">
        <v>0</v>
      </c>
      <c r="G96" s="41">
        <v>0</v>
      </c>
      <c r="H96" s="41">
        <v>0</v>
      </c>
      <c r="I96" s="41">
        <v>0</v>
      </c>
      <c r="J96" s="41">
        <v>0</v>
      </c>
      <c r="K96" s="41">
        <v>1718.5355056571632</v>
      </c>
      <c r="L96" s="40">
        <f>'[1]Tabell 3'!M101</f>
        <v>0</v>
      </c>
      <c r="M96" s="40">
        <f>'[1]Tabell 3'!N101</f>
        <v>-142</v>
      </c>
      <c r="N96" s="40">
        <f>'[1]Tabell 3'!O101</f>
        <v>992</v>
      </c>
    </row>
    <row r="97" spans="1:14" ht="16">
      <c r="A97" s="97" t="s">
        <v>166</v>
      </c>
      <c r="B97" s="40">
        <v>13091</v>
      </c>
      <c r="C97" s="41">
        <v>19458.535505657164</v>
      </c>
      <c r="D97" s="41">
        <v>14498</v>
      </c>
      <c r="E97" s="41">
        <v>3242</v>
      </c>
      <c r="F97" s="41">
        <v>0</v>
      </c>
      <c r="G97" s="41">
        <v>0</v>
      </c>
      <c r="H97" s="41">
        <v>0</v>
      </c>
      <c r="I97" s="41">
        <v>0</v>
      </c>
      <c r="J97" s="41">
        <v>0</v>
      </c>
      <c r="K97" s="41">
        <v>1718.5355056571632</v>
      </c>
      <c r="L97" s="40">
        <f>'[1]Tabell 3'!M102</f>
        <v>55</v>
      </c>
      <c r="M97" s="40">
        <f>'[1]Tabell 3'!N102</f>
        <v>-142</v>
      </c>
      <c r="N97" s="40">
        <f>'[1]Tabell 3'!O102</f>
        <v>992</v>
      </c>
    </row>
    <row r="98" spans="1:14" ht="16">
      <c r="A98" s="97" t="s">
        <v>179</v>
      </c>
      <c r="B98" s="40">
        <v>29072</v>
      </c>
      <c r="C98" s="41">
        <v>24731.535505657164</v>
      </c>
      <c r="D98" s="41">
        <v>17407</v>
      </c>
      <c r="E98" s="41">
        <v>5606</v>
      </c>
      <c r="F98" s="41">
        <v>0</v>
      </c>
      <c r="G98" s="41">
        <v>0</v>
      </c>
      <c r="H98" s="41">
        <v>0</v>
      </c>
      <c r="I98" s="41">
        <v>0</v>
      </c>
      <c r="J98" s="41">
        <v>0</v>
      </c>
      <c r="K98" s="41">
        <v>1718.5355056571632</v>
      </c>
      <c r="L98" s="40">
        <f>'[1]Tabell 3'!M103</f>
        <v>0</v>
      </c>
      <c r="M98" s="40">
        <f>'[1]Tabell 3'!N103</f>
        <v>-142</v>
      </c>
      <c r="N98" s="40">
        <f>'[1]Tabell 3'!O103</f>
        <v>992</v>
      </c>
    </row>
    <row r="99" spans="1:14" ht="16">
      <c r="A99" s="97" t="s">
        <v>219</v>
      </c>
      <c r="B99" s="40">
        <v>17464</v>
      </c>
      <c r="C99" s="41">
        <v>12308.535505657163</v>
      </c>
      <c r="D99" s="41">
        <v>12214</v>
      </c>
      <c r="E99" s="41">
        <v>-1624</v>
      </c>
      <c r="F99" s="41">
        <v>0</v>
      </c>
      <c r="G99" s="41">
        <v>0</v>
      </c>
      <c r="H99" s="41">
        <v>0</v>
      </c>
      <c r="I99" s="41">
        <v>0</v>
      </c>
      <c r="J99" s="41">
        <v>0</v>
      </c>
      <c r="K99" s="41">
        <v>1718.5355056571632</v>
      </c>
      <c r="L99" s="40">
        <f>'[1]Tabell 3'!M104</f>
        <v>0</v>
      </c>
      <c r="M99" s="40">
        <f>'[1]Tabell 3'!N104</f>
        <v>-142</v>
      </c>
      <c r="N99" s="40">
        <f>'[1]Tabell 3'!O104</f>
        <v>992</v>
      </c>
    </row>
    <row r="100" spans="1:14" ht="16">
      <c r="A100" s="97" t="s">
        <v>16</v>
      </c>
      <c r="B100" s="40">
        <v>15983</v>
      </c>
      <c r="C100" s="41">
        <v>22490.462044327975</v>
      </c>
      <c r="D100" s="41">
        <v>18974</v>
      </c>
      <c r="E100" s="41">
        <v>1142</v>
      </c>
      <c r="F100" s="41">
        <v>0</v>
      </c>
      <c r="G100" s="41">
        <v>0</v>
      </c>
      <c r="H100" s="41">
        <v>0</v>
      </c>
      <c r="I100" s="41">
        <v>655.92653867081174</v>
      </c>
      <c r="J100" s="41">
        <v>0</v>
      </c>
      <c r="K100" s="41">
        <v>1718.5355056571632</v>
      </c>
      <c r="L100" s="40">
        <f>'[1]Tabell 3'!M105</f>
        <v>0</v>
      </c>
      <c r="M100" s="40">
        <f>'[1]Tabell 3'!N105</f>
        <v>-142</v>
      </c>
      <c r="N100" s="40">
        <f>'[1]Tabell 3'!O105</f>
        <v>1667</v>
      </c>
    </row>
    <row r="101" spans="1:14" ht="16">
      <c r="A101" s="97" t="s">
        <v>24</v>
      </c>
      <c r="B101" s="40">
        <v>12536</v>
      </c>
      <c r="C101" s="41">
        <v>19143.535505657164</v>
      </c>
      <c r="D101" s="41">
        <v>15789</v>
      </c>
      <c r="E101" s="41">
        <v>1636</v>
      </c>
      <c r="F101" s="41">
        <v>0</v>
      </c>
      <c r="G101" s="41">
        <v>0</v>
      </c>
      <c r="H101" s="41">
        <v>0</v>
      </c>
      <c r="I101" s="41">
        <v>0</v>
      </c>
      <c r="J101" s="41">
        <v>0</v>
      </c>
      <c r="K101" s="41">
        <v>1718.5355056571632</v>
      </c>
      <c r="L101" s="40">
        <f>'[1]Tabell 3'!M106</f>
        <v>0</v>
      </c>
      <c r="M101" s="40">
        <f>'[1]Tabell 3'!N106</f>
        <v>-142</v>
      </c>
      <c r="N101" s="40">
        <f>'[1]Tabell 3'!O106</f>
        <v>1667</v>
      </c>
    </row>
    <row r="102" spans="1:14" ht="16">
      <c r="A102" s="97" t="s">
        <v>26</v>
      </c>
      <c r="B102" s="40">
        <v>19853</v>
      </c>
      <c r="C102" s="41">
        <v>21619.763305621407</v>
      </c>
      <c r="D102" s="41">
        <v>16836</v>
      </c>
      <c r="E102" s="41">
        <v>2202</v>
      </c>
      <c r="F102" s="41">
        <v>0</v>
      </c>
      <c r="G102" s="41">
        <v>0</v>
      </c>
      <c r="H102" s="41">
        <v>0</v>
      </c>
      <c r="I102" s="41">
        <v>724.92653867081162</v>
      </c>
      <c r="J102" s="41">
        <v>138.30126129343307</v>
      </c>
      <c r="K102" s="41">
        <v>1718.5355056571632</v>
      </c>
      <c r="L102" s="40">
        <f>'[1]Tabell 3'!M107</f>
        <v>0</v>
      </c>
      <c r="M102" s="40">
        <f>'[1]Tabell 3'!N107</f>
        <v>-137</v>
      </c>
      <c r="N102" s="40">
        <f>'[1]Tabell 3'!O107</f>
        <v>1667</v>
      </c>
    </row>
    <row r="103" spans="1:14" ht="16">
      <c r="A103" s="97" t="s">
        <v>27</v>
      </c>
      <c r="B103" s="40">
        <v>15870</v>
      </c>
      <c r="C103" s="41">
        <v>10618.836766950595</v>
      </c>
      <c r="D103" s="41">
        <v>8097</v>
      </c>
      <c r="E103" s="41">
        <v>726</v>
      </c>
      <c r="F103" s="41">
        <v>0</v>
      </c>
      <c r="G103" s="41">
        <v>0</v>
      </c>
      <c r="H103" s="41">
        <v>0</v>
      </c>
      <c r="I103" s="41">
        <v>0</v>
      </c>
      <c r="J103" s="41">
        <v>77.301261293433072</v>
      </c>
      <c r="K103" s="41">
        <v>1718.5355056571632</v>
      </c>
      <c r="L103" s="40">
        <f>'[1]Tabell 3'!M108</f>
        <v>0</v>
      </c>
      <c r="M103" s="40">
        <f>'[1]Tabell 3'!N108</f>
        <v>-142</v>
      </c>
      <c r="N103" s="40">
        <f>'[1]Tabell 3'!O108</f>
        <v>1667</v>
      </c>
    </row>
    <row r="104" spans="1:14" ht="16">
      <c r="A104" s="97" t="s">
        <v>38</v>
      </c>
      <c r="B104" s="40">
        <v>34750</v>
      </c>
      <c r="C104" s="41">
        <v>17049.462044327975</v>
      </c>
      <c r="D104" s="41">
        <v>13838</v>
      </c>
      <c r="E104" s="41">
        <v>1267</v>
      </c>
      <c r="F104" s="41">
        <v>0</v>
      </c>
      <c r="G104" s="41">
        <v>0</v>
      </c>
      <c r="H104" s="41">
        <v>0</v>
      </c>
      <c r="I104" s="41">
        <v>225.92653867081174</v>
      </c>
      <c r="J104" s="41">
        <v>0</v>
      </c>
      <c r="K104" s="41">
        <v>1718.5355056571632</v>
      </c>
      <c r="L104" s="40">
        <f>'[1]Tabell 3'!M109</f>
        <v>0</v>
      </c>
      <c r="M104" s="40">
        <f>'[1]Tabell 3'!N109</f>
        <v>-137</v>
      </c>
      <c r="N104" s="40">
        <f>'[1]Tabell 3'!O109</f>
        <v>1667</v>
      </c>
    </row>
    <row r="105" spans="1:14" ht="16">
      <c r="A105" s="97" t="s">
        <v>71</v>
      </c>
      <c r="B105" s="40">
        <v>151403</v>
      </c>
      <c r="C105" s="41">
        <v>13669.763305621407</v>
      </c>
      <c r="D105" s="41">
        <v>10728</v>
      </c>
      <c r="E105" s="41">
        <v>575</v>
      </c>
      <c r="F105" s="41">
        <v>0</v>
      </c>
      <c r="G105" s="41">
        <v>0</v>
      </c>
      <c r="H105" s="41">
        <v>0</v>
      </c>
      <c r="I105" s="41">
        <v>434.92653867081174</v>
      </c>
      <c r="J105" s="41">
        <v>213.30126129343307</v>
      </c>
      <c r="K105" s="41">
        <v>1718.5355056571632</v>
      </c>
      <c r="L105" s="40">
        <f>'[1]Tabell 3'!M110</f>
        <v>0</v>
      </c>
      <c r="M105" s="40">
        <f>'[1]Tabell 3'!N110</f>
        <v>-142</v>
      </c>
      <c r="N105" s="40">
        <f>'[1]Tabell 3'!O110</f>
        <v>1667</v>
      </c>
    </row>
    <row r="106" spans="1:14" ht="16">
      <c r="A106" s="97" t="s">
        <v>84</v>
      </c>
      <c r="B106" s="40">
        <v>52245</v>
      </c>
      <c r="C106" s="41">
        <v>20133.535505657164</v>
      </c>
      <c r="D106" s="41">
        <v>16281</v>
      </c>
      <c r="E106" s="41">
        <v>2134</v>
      </c>
      <c r="F106" s="41">
        <v>0</v>
      </c>
      <c r="G106" s="41">
        <v>0</v>
      </c>
      <c r="H106" s="41">
        <v>0</v>
      </c>
      <c r="I106" s="41">
        <v>0</v>
      </c>
      <c r="J106" s="41">
        <v>0</v>
      </c>
      <c r="K106" s="41">
        <v>1718.5355056571632</v>
      </c>
      <c r="L106" s="40">
        <f>'[1]Tabell 3'!M111</f>
        <v>0</v>
      </c>
      <c r="M106" s="40">
        <f>'[1]Tabell 3'!N111</f>
        <v>-142</v>
      </c>
      <c r="N106" s="40">
        <f>'[1]Tabell 3'!O111</f>
        <v>1667</v>
      </c>
    </row>
    <row r="107" spans="1:14" ht="16">
      <c r="A107" s="97" t="s">
        <v>85</v>
      </c>
      <c r="B107" s="40">
        <v>28209</v>
      </c>
      <c r="C107" s="41">
        <v>10089.462044327975</v>
      </c>
      <c r="D107" s="41">
        <v>8536</v>
      </c>
      <c r="E107" s="41">
        <v>-807</v>
      </c>
      <c r="F107" s="41">
        <v>0</v>
      </c>
      <c r="G107" s="41">
        <v>0</v>
      </c>
      <c r="H107" s="41">
        <v>0</v>
      </c>
      <c r="I107" s="41">
        <v>641.92653867081174</v>
      </c>
      <c r="J107" s="41">
        <v>0</v>
      </c>
      <c r="K107" s="41">
        <v>1718.5355056571632</v>
      </c>
      <c r="L107" s="40">
        <f>'[1]Tabell 3'!M112</f>
        <v>0</v>
      </c>
      <c r="M107" s="40">
        <f>'[1]Tabell 3'!N112</f>
        <v>-174</v>
      </c>
      <c r="N107" s="40">
        <f>'[1]Tabell 3'!O112</f>
        <v>1667</v>
      </c>
    </row>
    <row r="108" spans="1:14" ht="16">
      <c r="A108" s="97" t="s">
        <v>87</v>
      </c>
      <c r="B108" s="40">
        <v>15618</v>
      </c>
      <c r="C108" s="41">
        <v>16422.462044327975</v>
      </c>
      <c r="D108" s="41">
        <v>14386</v>
      </c>
      <c r="E108" s="41">
        <v>213</v>
      </c>
      <c r="F108" s="41">
        <v>0</v>
      </c>
      <c r="G108" s="41">
        <v>0</v>
      </c>
      <c r="H108" s="41">
        <v>0</v>
      </c>
      <c r="I108" s="41">
        <v>104.92653867081174</v>
      </c>
      <c r="J108" s="41">
        <v>0</v>
      </c>
      <c r="K108" s="41">
        <v>1718.5355056571632</v>
      </c>
      <c r="L108" s="40">
        <f>'[1]Tabell 3'!M113</f>
        <v>0</v>
      </c>
      <c r="M108" s="40">
        <f>'[1]Tabell 3'!N113</f>
        <v>-142</v>
      </c>
      <c r="N108" s="40">
        <f>'[1]Tabell 3'!O113</f>
        <v>1667</v>
      </c>
    </row>
    <row r="109" spans="1:14" ht="16">
      <c r="A109" s="97" t="s">
        <v>88</v>
      </c>
      <c r="B109" s="40">
        <v>17325</v>
      </c>
      <c r="C109" s="41">
        <v>15903.763305621407</v>
      </c>
      <c r="D109" s="41">
        <v>13619</v>
      </c>
      <c r="E109" s="41">
        <v>-378</v>
      </c>
      <c r="F109" s="41">
        <v>0</v>
      </c>
      <c r="G109" s="41">
        <v>0</v>
      </c>
      <c r="H109" s="41">
        <v>0</v>
      </c>
      <c r="I109" s="41">
        <v>728.92653867081162</v>
      </c>
      <c r="J109" s="41">
        <v>215.30126129343307</v>
      </c>
      <c r="K109" s="41">
        <v>1718.5355056571632</v>
      </c>
      <c r="L109" s="40">
        <f>'[1]Tabell 3'!M114</f>
        <v>0</v>
      </c>
      <c r="M109" s="40">
        <f>'[1]Tabell 3'!N114</f>
        <v>-137</v>
      </c>
      <c r="N109" s="40">
        <f>'[1]Tabell 3'!O114</f>
        <v>1667</v>
      </c>
    </row>
    <row r="110" spans="1:14" ht="16">
      <c r="A110" s="97" t="s">
        <v>103</v>
      </c>
      <c r="B110" s="40">
        <v>17743</v>
      </c>
      <c r="C110" s="41">
        <v>20032.535505657164</v>
      </c>
      <c r="D110" s="41">
        <v>17435</v>
      </c>
      <c r="E110" s="41">
        <v>879</v>
      </c>
      <c r="F110" s="41">
        <v>0</v>
      </c>
      <c r="G110" s="41">
        <v>0</v>
      </c>
      <c r="H110" s="41">
        <v>0</v>
      </c>
      <c r="I110" s="41">
        <v>0</v>
      </c>
      <c r="J110" s="41">
        <v>0</v>
      </c>
      <c r="K110" s="41">
        <v>1718.5355056571632</v>
      </c>
      <c r="L110" s="40">
        <f>'[1]Tabell 3'!M115</f>
        <v>0</v>
      </c>
      <c r="M110" s="40">
        <f>'[1]Tabell 3'!N115</f>
        <v>-142</v>
      </c>
      <c r="N110" s="40">
        <f>'[1]Tabell 3'!O115</f>
        <v>1667</v>
      </c>
    </row>
    <row r="111" spans="1:14" ht="16">
      <c r="A111" s="97" t="s">
        <v>106</v>
      </c>
      <c r="B111" s="40">
        <v>86616</v>
      </c>
      <c r="C111" s="41">
        <v>18419.535505657164</v>
      </c>
      <c r="D111" s="41">
        <v>14360</v>
      </c>
      <c r="E111" s="41">
        <v>2341</v>
      </c>
      <c r="F111" s="41">
        <v>0</v>
      </c>
      <c r="G111" s="41">
        <v>0</v>
      </c>
      <c r="H111" s="41">
        <v>0</v>
      </c>
      <c r="I111" s="41">
        <v>0</v>
      </c>
      <c r="J111" s="41">
        <v>0</v>
      </c>
      <c r="K111" s="41">
        <v>1718.5355056571632</v>
      </c>
      <c r="L111" s="40">
        <f>'[1]Tabell 3'!M116</f>
        <v>0</v>
      </c>
      <c r="M111" s="40">
        <f>'[1]Tabell 3'!N116</f>
        <v>-142</v>
      </c>
      <c r="N111" s="40">
        <f>'[1]Tabell 3'!O116</f>
        <v>1667</v>
      </c>
    </row>
    <row r="112" spans="1:14" ht="16">
      <c r="A112" s="97" t="s">
        <v>113</v>
      </c>
      <c r="B112" s="40">
        <v>32447</v>
      </c>
      <c r="C112" s="41">
        <v>7486.7633056214081</v>
      </c>
      <c r="D112" s="41">
        <v>4549</v>
      </c>
      <c r="E112" s="41">
        <v>-603</v>
      </c>
      <c r="F112" s="41">
        <v>0</v>
      </c>
      <c r="G112" s="41">
        <v>0</v>
      </c>
      <c r="H112" s="41">
        <v>0</v>
      </c>
      <c r="I112" s="41">
        <v>1762.9265386708116</v>
      </c>
      <c r="J112" s="41">
        <v>59.301261293433072</v>
      </c>
      <c r="K112" s="41">
        <v>1718.5355056571632</v>
      </c>
      <c r="L112" s="40">
        <f>'[1]Tabell 3'!M117</f>
        <v>0</v>
      </c>
      <c r="M112" s="40">
        <f>'[1]Tabell 3'!N117</f>
        <v>-137</v>
      </c>
      <c r="N112" s="40">
        <f>'[1]Tabell 3'!O117</f>
        <v>1667</v>
      </c>
    </row>
    <row r="113" spans="1:14" ht="16">
      <c r="A113" s="97" t="s">
        <v>116</v>
      </c>
      <c r="B113" s="40">
        <v>47167</v>
      </c>
      <c r="C113" s="41">
        <v>20148.836766950597</v>
      </c>
      <c r="D113" s="41">
        <v>16626</v>
      </c>
      <c r="E113" s="41">
        <v>1710</v>
      </c>
      <c r="F113" s="41">
        <v>0</v>
      </c>
      <c r="G113" s="41">
        <v>0</v>
      </c>
      <c r="H113" s="41">
        <v>0</v>
      </c>
      <c r="I113" s="41">
        <v>0</v>
      </c>
      <c r="J113" s="41">
        <v>94.301261293433072</v>
      </c>
      <c r="K113" s="41">
        <v>1718.5355056571632</v>
      </c>
      <c r="L113" s="40">
        <f>'[1]Tabell 3'!M118</f>
        <v>0</v>
      </c>
      <c r="M113" s="40">
        <f>'[1]Tabell 3'!N118</f>
        <v>-174</v>
      </c>
      <c r="N113" s="40">
        <f>'[1]Tabell 3'!O118</f>
        <v>1667</v>
      </c>
    </row>
    <row r="114" spans="1:14" ht="16">
      <c r="A114" s="97" t="s">
        <v>130</v>
      </c>
      <c r="B114" s="40">
        <v>24703</v>
      </c>
      <c r="C114" s="41">
        <v>231.24218185405903</v>
      </c>
      <c r="D114" s="41">
        <v>-6943</v>
      </c>
      <c r="E114" s="41">
        <v>2206</v>
      </c>
      <c r="F114" s="41">
        <v>0</v>
      </c>
      <c r="G114" s="41">
        <v>0</v>
      </c>
      <c r="H114" s="41">
        <v>1310.4788762326511</v>
      </c>
      <c r="I114" s="41">
        <v>1820.9265386708116</v>
      </c>
      <c r="J114" s="41">
        <v>118.30126129343307</v>
      </c>
      <c r="K114" s="41">
        <v>1718.5355056571632</v>
      </c>
      <c r="L114" s="40">
        <f>'[1]Tabell 3'!M119</f>
        <v>0</v>
      </c>
      <c r="M114" s="40">
        <f>'[1]Tabell 3'!N119</f>
        <v>-170</v>
      </c>
      <c r="N114" s="40">
        <f>'[1]Tabell 3'!O119</f>
        <v>1667</v>
      </c>
    </row>
    <row r="115" spans="1:14" ht="16">
      <c r="A115" s="97" t="s">
        <v>133</v>
      </c>
      <c r="B115" s="40">
        <v>130506</v>
      </c>
      <c r="C115" s="41">
        <v>7254.7633056214081</v>
      </c>
      <c r="D115" s="41">
        <v>10150</v>
      </c>
      <c r="E115" s="41">
        <v>-6017</v>
      </c>
      <c r="F115" s="41">
        <v>368</v>
      </c>
      <c r="G115" s="41">
        <v>0</v>
      </c>
      <c r="H115" s="41">
        <v>0</v>
      </c>
      <c r="I115" s="41">
        <v>819.92653867081162</v>
      </c>
      <c r="J115" s="41">
        <v>215.30126129343307</v>
      </c>
      <c r="K115" s="41">
        <v>1718.5355056571632</v>
      </c>
      <c r="L115" s="40">
        <f>'[1]Tabell 3'!M120</f>
        <v>0</v>
      </c>
      <c r="M115" s="40">
        <f>'[1]Tabell 3'!N120</f>
        <v>-137</v>
      </c>
      <c r="N115" s="40">
        <f>'[1]Tabell 3'!O120</f>
        <v>1667</v>
      </c>
    </row>
    <row r="116" spans="1:14" ht="16">
      <c r="A116" s="97" t="s">
        <v>136</v>
      </c>
      <c r="B116" s="40">
        <v>361974</v>
      </c>
      <c r="C116" s="41">
        <v>18792.763305621407</v>
      </c>
      <c r="D116" s="41">
        <v>15644</v>
      </c>
      <c r="E116" s="41">
        <v>641</v>
      </c>
      <c r="F116" s="41">
        <v>305</v>
      </c>
      <c r="G116" s="41">
        <v>0</v>
      </c>
      <c r="H116" s="41">
        <v>0</v>
      </c>
      <c r="I116" s="41">
        <v>268.92653867081174</v>
      </c>
      <c r="J116" s="41">
        <v>215.30126129343307</v>
      </c>
      <c r="K116" s="41">
        <v>1718.5355056571632</v>
      </c>
      <c r="L116" s="40">
        <f>'[1]Tabell 3'!M121</f>
        <v>0</v>
      </c>
      <c r="M116" s="40">
        <f>'[1]Tabell 3'!N121</f>
        <v>-170</v>
      </c>
      <c r="N116" s="40">
        <f>'[1]Tabell 3'!O121</f>
        <v>1667</v>
      </c>
    </row>
    <row r="117" spans="1:14" ht="16">
      <c r="A117" s="97" t="s">
        <v>169</v>
      </c>
      <c r="B117" s="40">
        <v>13128</v>
      </c>
      <c r="C117" s="41">
        <v>23031.535505657164</v>
      </c>
      <c r="D117" s="41">
        <v>16003</v>
      </c>
      <c r="E117" s="41">
        <v>5310</v>
      </c>
      <c r="F117" s="41">
        <v>0</v>
      </c>
      <c r="G117" s="41">
        <v>0</v>
      </c>
      <c r="H117" s="41">
        <v>0</v>
      </c>
      <c r="I117" s="41">
        <v>0</v>
      </c>
      <c r="J117" s="41">
        <v>0</v>
      </c>
      <c r="K117" s="41">
        <v>1718.5355056571632</v>
      </c>
      <c r="L117" s="40">
        <f>'[1]Tabell 3'!M122</f>
        <v>0</v>
      </c>
      <c r="M117" s="40">
        <f>'[1]Tabell 3'!N122</f>
        <v>-109</v>
      </c>
      <c r="N117" s="40">
        <f>'[1]Tabell 3'!O122</f>
        <v>1667</v>
      </c>
    </row>
    <row r="118" spans="1:14" ht="16">
      <c r="A118" s="97" t="s">
        <v>175</v>
      </c>
      <c r="B118" s="40">
        <v>7361</v>
      </c>
      <c r="C118" s="41">
        <v>31731.535505657164</v>
      </c>
      <c r="D118" s="41">
        <v>20752</v>
      </c>
      <c r="E118" s="41">
        <v>9261</v>
      </c>
      <c r="F118" s="41">
        <v>0</v>
      </c>
      <c r="G118" s="41">
        <v>0</v>
      </c>
      <c r="H118" s="41">
        <v>0</v>
      </c>
      <c r="I118" s="41">
        <v>0</v>
      </c>
      <c r="J118" s="41">
        <v>0</v>
      </c>
      <c r="K118" s="41">
        <v>1718.5355056571632</v>
      </c>
      <c r="L118" s="40">
        <f>'[1]Tabell 3'!M123</f>
        <v>0</v>
      </c>
      <c r="M118" s="40">
        <f>'[1]Tabell 3'!N123</f>
        <v>-142</v>
      </c>
      <c r="N118" s="40">
        <f>'[1]Tabell 3'!O123</f>
        <v>1667</v>
      </c>
    </row>
    <row r="119" spans="1:14" ht="16">
      <c r="A119" s="97" t="s">
        <v>185</v>
      </c>
      <c r="B119" s="40">
        <v>18999</v>
      </c>
      <c r="C119" s="41">
        <v>16932.535505657164</v>
      </c>
      <c r="D119" s="41">
        <v>13636</v>
      </c>
      <c r="E119" s="41">
        <v>1578</v>
      </c>
      <c r="F119" s="41">
        <v>0</v>
      </c>
      <c r="G119" s="41">
        <v>0</v>
      </c>
      <c r="H119" s="41">
        <v>0</v>
      </c>
      <c r="I119" s="41">
        <v>0</v>
      </c>
      <c r="J119" s="41">
        <v>0</v>
      </c>
      <c r="K119" s="41">
        <v>1718.5355056571632</v>
      </c>
      <c r="L119" s="40">
        <f>'[1]Tabell 3'!M124</f>
        <v>0</v>
      </c>
      <c r="M119" s="40">
        <f>'[1]Tabell 3'!N124</f>
        <v>-142</v>
      </c>
      <c r="N119" s="40">
        <f>'[1]Tabell 3'!O124</f>
        <v>1667</v>
      </c>
    </row>
    <row r="120" spans="1:14" ht="16">
      <c r="A120" s="97" t="s">
        <v>186</v>
      </c>
      <c r="B120" s="40">
        <v>19464</v>
      </c>
      <c r="C120" s="41">
        <v>14921.836766950595</v>
      </c>
      <c r="D120" s="41">
        <v>14107</v>
      </c>
      <c r="E120" s="41">
        <v>-1020</v>
      </c>
      <c r="F120" s="41">
        <v>0</v>
      </c>
      <c r="G120" s="41">
        <v>0</v>
      </c>
      <c r="H120" s="41">
        <v>0</v>
      </c>
      <c r="I120" s="41">
        <v>0</v>
      </c>
      <c r="J120" s="41">
        <v>116.30126129343307</v>
      </c>
      <c r="K120" s="41">
        <v>1718.5355056571632</v>
      </c>
      <c r="L120" s="40">
        <f>'[1]Tabell 3'!M125</f>
        <v>0</v>
      </c>
      <c r="M120" s="40">
        <f>'[1]Tabell 3'!N125</f>
        <v>-142</v>
      </c>
      <c r="N120" s="40">
        <f>'[1]Tabell 3'!O125</f>
        <v>1667</v>
      </c>
    </row>
    <row r="121" spans="1:14" ht="16">
      <c r="A121" s="97" t="s">
        <v>190</v>
      </c>
      <c r="B121" s="40">
        <v>16829</v>
      </c>
      <c r="C121" s="41">
        <v>14948.462044327975</v>
      </c>
      <c r="D121" s="41">
        <v>14489</v>
      </c>
      <c r="E121" s="41">
        <v>-1730</v>
      </c>
      <c r="F121" s="41">
        <v>38</v>
      </c>
      <c r="G121" s="41">
        <v>0</v>
      </c>
      <c r="H121" s="41">
        <v>0</v>
      </c>
      <c r="I121" s="41">
        <v>432.92653867081174</v>
      </c>
      <c r="J121" s="41">
        <v>0</v>
      </c>
      <c r="K121" s="41">
        <v>1718.5355056571632</v>
      </c>
      <c r="L121" s="40">
        <f>'[1]Tabell 3'!M126</f>
        <v>0</v>
      </c>
      <c r="M121" s="40">
        <f>'[1]Tabell 3'!N126</f>
        <v>-137</v>
      </c>
      <c r="N121" s="40">
        <f>'[1]Tabell 3'!O126</f>
        <v>1667</v>
      </c>
    </row>
    <row r="122" spans="1:14" ht="16">
      <c r="A122" s="97" t="s">
        <v>198</v>
      </c>
      <c r="B122" s="40">
        <v>27076</v>
      </c>
      <c r="C122" s="41">
        <v>13513.24218185407</v>
      </c>
      <c r="D122" s="41">
        <v>7823</v>
      </c>
      <c r="E122" s="41">
        <v>1501</v>
      </c>
      <c r="F122" s="41">
        <v>377</v>
      </c>
      <c r="G122" s="41">
        <v>0</v>
      </c>
      <c r="H122" s="41">
        <v>233.47887623266229</v>
      </c>
      <c r="I122" s="41">
        <v>1820.9265386708116</v>
      </c>
      <c r="J122" s="41">
        <v>39.301261293433072</v>
      </c>
      <c r="K122" s="41">
        <v>1718.5355056571632</v>
      </c>
      <c r="L122" s="40">
        <f>'[1]Tabell 3'!M127</f>
        <v>0</v>
      </c>
      <c r="M122" s="40">
        <f>'[1]Tabell 3'!N127</f>
        <v>-137</v>
      </c>
      <c r="N122" s="40">
        <f>'[1]Tabell 3'!O127</f>
        <v>1667</v>
      </c>
    </row>
    <row r="123" spans="1:14" ht="16">
      <c r="A123" s="97" t="s">
        <v>210</v>
      </c>
      <c r="B123" s="40">
        <v>14523</v>
      </c>
      <c r="C123" s="41">
        <v>17674.535505657164</v>
      </c>
      <c r="D123" s="41">
        <v>15152</v>
      </c>
      <c r="E123" s="41">
        <v>804</v>
      </c>
      <c r="F123" s="41">
        <v>0</v>
      </c>
      <c r="G123" s="41">
        <v>0</v>
      </c>
      <c r="H123" s="41">
        <v>0</v>
      </c>
      <c r="I123" s="41">
        <v>0</v>
      </c>
      <c r="J123" s="41">
        <v>0</v>
      </c>
      <c r="K123" s="41">
        <v>1718.5355056571632</v>
      </c>
      <c r="L123" s="40">
        <f>'[1]Tabell 3'!M128</f>
        <v>0</v>
      </c>
      <c r="M123" s="40">
        <f>'[1]Tabell 3'!N128</f>
        <v>-142</v>
      </c>
      <c r="N123" s="40">
        <f>'[1]Tabell 3'!O128</f>
        <v>1667</v>
      </c>
    </row>
    <row r="124" spans="1:14" ht="16">
      <c r="A124" s="97" t="s">
        <v>211</v>
      </c>
      <c r="B124" s="40">
        <v>23528</v>
      </c>
      <c r="C124" s="41">
        <v>15856.24218185407</v>
      </c>
      <c r="D124" s="41">
        <v>10965</v>
      </c>
      <c r="E124" s="41">
        <v>975</v>
      </c>
      <c r="F124" s="41">
        <v>80</v>
      </c>
      <c r="G124" s="41">
        <v>0</v>
      </c>
      <c r="H124" s="41">
        <v>86.478876232662287</v>
      </c>
      <c r="I124" s="41">
        <v>1820.9265386708116</v>
      </c>
      <c r="J124" s="41">
        <v>210.30126129343307</v>
      </c>
      <c r="K124" s="41">
        <v>1718.5355056571632</v>
      </c>
      <c r="L124" s="40">
        <f>'[1]Tabell 3'!M129</f>
        <v>0</v>
      </c>
      <c r="M124" s="40">
        <f>'[1]Tabell 3'!N129</f>
        <v>-137</v>
      </c>
      <c r="N124" s="40">
        <f>'[1]Tabell 3'!O129</f>
        <v>1667</v>
      </c>
    </row>
    <row r="125" spans="1:14" ht="16">
      <c r="A125" s="97" t="s">
        <v>227</v>
      </c>
      <c r="B125" s="40">
        <v>13686</v>
      </c>
      <c r="C125" s="41">
        <v>21868.836766950597</v>
      </c>
      <c r="D125" s="41">
        <v>17990</v>
      </c>
      <c r="E125" s="41">
        <v>2038</v>
      </c>
      <c r="F125" s="41">
        <v>0</v>
      </c>
      <c r="G125" s="41">
        <v>0</v>
      </c>
      <c r="H125" s="41">
        <v>0</v>
      </c>
      <c r="I125" s="41">
        <v>0</v>
      </c>
      <c r="J125" s="41">
        <v>122.30126129343307</v>
      </c>
      <c r="K125" s="41">
        <v>1718.5355056571632</v>
      </c>
      <c r="L125" s="40">
        <f>'[1]Tabell 3'!M130</f>
        <v>0</v>
      </c>
      <c r="M125" s="40">
        <f>'[1]Tabell 3'!N130</f>
        <v>-142</v>
      </c>
      <c r="N125" s="40">
        <f>'[1]Tabell 3'!O130</f>
        <v>1667</v>
      </c>
    </row>
    <row r="126" spans="1:14" ht="16">
      <c r="A126" s="97" t="s">
        <v>232</v>
      </c>
      <c r="B126" s="40">
        <v>46928</v>
      </c>
      <c r="C126" s="41">
        <v>15886.462044327975</v>
      </c>
      <c r="D126" s="41">
        <v>13867</v>
      </c>
      <c r="E126" s="41">
        <v>-556</v>
      </c>
      <c r="F126" s="41">
        <v>0</v>
      </c>
      <c r="G126" s="41">
        <v>0</v>
      </c>
      <c r="H126" s="41">
        <v>0</v>
      </c>
      <c r="I126" s="41">
        <v>856.92653867081162</v>
      </c>
      <c r="J126" s="41">
        <v>0</v>
      </c>
      <c r="K126" s="41">
        <v>1718.5355056571632</v>
      </c>
      <c r="L126" s="40">
        <f>'[1]Tabell 3'!M131</f>
        <v>0</v>
      </c>
      <c r="M126" s="40">
        <f>'[1]Tabell 3'!N131</f>
        <v>-137</v>
      </c>
      <c r="N126" s="40">
        <f>'[1]Tabell 3'!O131</f>
        <v>1667</v>
      </c>
    </row>
    <row r="127" spans="1:14" ht="16">
      <c r="A127" s="97" t="s">
        <v>253</v>
      </c>
      <c r="B127" s="40">
        <v>37809</v>
      </c>
      <c r="C127" s="41">
        <v>-1004.7578181459414</v>
      </c>
      <c r="D127" s="41">
        <v>-4074</v>
      </c>
      <c r="E127" s="41">
        <v>-592</v>
      </c>
      <c r="F127" s="41">
        <v>0</v>
      </c>
      <c r="G127" s="41">
        <v>0</v>
      </c>
      <c r="H127" s="41">
        <v>117.47887623265092</v>
      </c>
      <c r="I127" s="41">
        <v>1820.9265386708116</v>
      </c>
      <c r="J127" s="41">
        <v>4.3012612934330718</v>
      </c>
      <c r="K127" s="41">
        <v>1718.5355056571632</v>
      </c>
      <c r="L127" s="40">
        <f>'[1]Tabell 3'!M132</f>
        <v>0</v>
      </c>
      <c r="M127" s="40">
        <f>'[1]Tabell 3'!N132</f>
        <v>-170</v>
      </c>
      <c r="N127" s="40">
        <f>'[1]Tabell 3'!O132</f>
        <v>1667</v>
      </c>
    </row>
    <row r="128" spans="1:14" ht="16">
      <c r="A128" s="97" t="s">
        <v>268</v>
      </c>
      <c r="B128" s="40">
        <v>31944</v>
      </c>
      <c r="C128" s="41">
        <v>11181.462044327975</v>
      </c>
      <c r="D128" s="41">
        <v>10922</v>
      </c>
      <c r="E128" s="41">
        <v>-1945</v>
      </c>
      <c r="F128" s="41">
        <v>0</v>
      </c>
      <c r="G128" s="41">
        <v>0</v>
      </c>
      <c r="H128" s="41">
        <v>0</v>
      </c>
      <c r="I128" s="41">
        <v>485.92653867081174</v>
      </c>
      <c r="J128" s="41">
        <v>0</v>
      </c>
      <c r="K128" s="41">
        <v>1718.5355056571632</v>
      </c>
      <c r="L128" s="40">
        <f>'[1]Tabell 3'!M133</f>
        <v>0</v>
      </c>
      <c r="M128" s="40">
        <f>'[1]Tabell 3'!N133</f>
        <v>-142</v>
      </c>
      <c r="N128" s="40">
        <f>'[1]Tabell 3'!O133</f>
        <v>1667</v>
      </c>
    </row>
    <row r="129" spans="1:14" ht="16">
      <c r="A129" s="97" t="s">
        <v>274</v>
      </c>
      <c r="B129" s="40">
        <v>16482</v>
      </c>
      <c r="C129" s="41">
        <v>24716.462044327975</v>
      </c>
      <c r="D129" s="41">
        <v>19324</v>
      </c>
      <c r="E129" s="41">
        <v>3324</v>
      </c>
      <c r="F129" s="41">
        <v>0</v>
      </c>
      <c r="G129" s="41">
        <v>0</v>
      </c>
      <c r="H129" s="41">
        <v>0</v>
      </c>
      <c r="I129" s="41">
        <v>349.92653867081174</v>
      </c>
      <c r="J129" s="41">
        <v>0</v>
      </c>
      <c r="K129" s="41">
        <v>1718.5355056571632</v>
      </c>
      <c r="L129" s="40">
        <f>'[1]Tabell 3'!M134</f>
        <v>0</v>
      </c>
      <c r="M129" s="40">
        <f>'[1]Tabell 3'!N134</f>
        <v>-142</v>
      </c>
      <c r="N129" s="40">
        <f>'[1]Tabell 3'!O134</f>
        <v>1667</v>
      </c>
    </row>
    <row r="130" spans="1:14" ht="16">
      <c r="A130" s="97" t="s">
        <v>280</v>
      </c>
      <c r="B130" s="40">
        <v>44770</v>
      </c>
      <c r="C130" s="41">
        <v>12510.763305621407</v>
      </c>
      <c r="D130" s="41">
        <v>10454</v>
      </c>
      <c r="E130" s="41">
        <v>-871</v>
      </c>
      <c r="F130" s="41">
        <v>183</v>
      </c>
      <c r="G130" s="41">
        <v>0</v>
      </c>
      <c r="H130" s="41">
        <v>0</v>
      </c>
      <c r="I130" s="41">
        <v>810.92653867081162</v>
      </c>
      <c r="J130" s="41">
        <v>215.30126129343307</v>
      </c>
      <c r="K130" s="41">
        <v>1718.5355056571632</v>
      </c>
      <c r="L130" s="40">
        <f>'[1]Tabell 3'!M135</f>
        <v>0</v>
      </c>
      <c r="M130" s="40">
        <f>'[1]Tabell 3'!N135</f>
        <v>-142</v>
      </c>
      <c r="N130" s="40">
        <f>'[1]Tabell 3'!O135</f>
        <v>1667</v>
      </c>
    </row>
    <row r="131" spans="1:14" ht="16">
      <c r="A131" s="97" t="s">
        <v>284</v>
      </c>
      <c r="B131" s="40">
        <v>10441</v>
      </c>
      <c r="C131" s="41">
        <v>22144.535505657164</v>
      </c>
      <c r="D131" s="41">
        <v>17793</v>
      </c>
      <c r="E131" s="41">
        <v>2633</v>
      </c>
      <c r="F131" s="41">
        <v>0</v>
      </c>
      <c r="G131" s="41">
        <v>0</v>
      </c>
      <c r="H131" s="41">
        <v>0</v>
      </c>
      <c r="I131" s="41">
        <v>0</v>
      </c>
      <c r="J131" s="41">
        <v>0</v>
      </c>
      <c r="K131" s="41">
        <v>1718.5355056571632</v>
      </c>
      <c r="L131" s="40">
        <f>'[1]Tabell 3'!M136</f>
        <v>0</v>
      </c>
      <c r="M131" s="40">
        <f>'[1]Tabell 3'!N136</f>
        <v>-109</v>
      </c>
      <c r="N131" s="40">
        <f>'[1]Tabell 3'!O136</f>
        <v>1667</v>
      </c>
    </row>
    <row r="132" spans="1:14" ht="16">
      <c r="A132" s="97" t="s">
        <v>289</v>
      </c>
      <c r="B132" s="40">
        <v>14372</v>
      </c>
      <c r="C132" s="41">
        <v>27218.535505657164</v>
      </c>
      <c r="D132" s="41">
        <v>18896</v>
      </c>
      <c r="E132" s="41">
        <v>6604</v>
      </c>
      <c r="F132" s="41">
        <v>0</v>
      </c>
      <c r="G132" s="41">
        <v>0</v>
      </c>
      <c r="H132" s="41">
        <v>0</v>
      </c>
      <c r="I132" s="41">
        <v>0</v>
      </c>
      <c r="J132" s="41">
        <v>0</v>
      </c>
      <c r="K132" s="41">
        <v>1718.5355056571632</v>
      </c>
      <c r="L132" s="40">
        <f>'[1]Tabell 3'!M137</f>
        <v>0</v>
      </c>
      <c r="M132" s="40">
        <f>'[1]Tabell 3'!N137</f>
        <v>-142</v>
      </c>
      <c r="N132" s="40">
        <f>'[1]Tabell 3'!O137</f>
        <v>1667</v>
      </c>
    </row>
    <row r="133" spans="1:14" ht="16">
      <c r="A133" s="97" t="s">
        <v>41</v>
      </c>
      <c r="B133" s="40">
        <v>47158</v>
      </c>
      <c r="C133" s="41">
        <v>16641.535505657164</v>
      </c>
      <c r="D133" s="41">
        <v>14285</v>
      </c>
      <c r="E133" s="41">
        <v>638</v>
      </c>
      <c r="F133" s="41">
        <v>0</v>
      </c>
      <c r="G133" s="41">
        <v>0</v>
      </c>
      <c r="H133" s="41">
        <v>0</v>
      </c>
      <c r="I133" s="41">
        <v>0</v>
      </c>
      <c r="J133" s="41">
        <v>0</v>
      </c>
      <c r="K133" s="41">
        <v>1718.5355056571632</v>
      </c>
      <c r="L133" s="40">
        <f>'[1]Tabell 3'!M138</f>
        <v>0</v>
      </c>
      <c r="M133" s="40">
        <f>'[1]Tabell 3'!N138</f>
        <v>-97</v>
      </c>
      <c r="N133" s="40">
        <f>'[1]Tabell 3'!O138</f>
        <v>1137</v>
      </c>
    </row>
    <row r="134" spans="1:14" ht="16">
      <c r="A134" s="97" t="s">
        <v>65</v>
      </c>
      <c r="B134" s="40">
        <v>105838</v>
      </c>
      <c r="C134" s="41">
        <v>13152.763305621407</v>
      </c>
      <c r="D134" s="41">
        <v>12340</v>
      </c>
      <c r="E134" s="41">
        <v>-1603</v>
      </c>
      <c r="F134" s="41">
        <v>0</v>
      </c>
      <c r="G134" s="41">
        <v>0</v>
      </c>
      <c r="H134" s="41">
        <v>0</v>
      </c>
      <c r="I134" s="41">
        <v>481.92653867081174</v>
      </c>
      <c r="J134" s="41">
        <v>215.30126129343307</v>
      </c>
      <c r="K134" s="41">
        <v>1718.5355056571632</v>
      </c>
      <c r="L134" s="40">
        <f>'[1]Tabell 3'!M139</f>
        <v>0</v>
      </c>
      <c r="M134" s="40">
        <f>'[1]Tabell 3'!N139</f>
        <v>-97</v>
      </c>
      <c r="N134" s="40">
        <f>'[1]Tabell 3'!O139</f>
        <v>1137</v>
      </c>
    </row>
    <row r="135" spans="1:14" ht="16">
      <c r="A135" s="97" t="s">
        <v>78</v>
      </c>
      <c r="B135" s="40">
        <v>10333</v>
      </c>
      <c r="C135" s="41">
        <v>27567.535505657164</v>
      </c>
      <c r="D135" s="41">
        <v>17754</v>
      </c>
      <c r="E135" s="41">
        <v>8095</v>
      </c>
      <c r="F135" s="41">
        <v>0</v>
      </c>
      <c r="G135" s="41">
        <v>0</v>
      </c>
      <c r="H135" s="41">
        <v>0</v>
      </c>
      <c r="I135" s="41">
        <v>0</v>
      </c>
      <c r="J135" s="41">
        <v>0</v>
      </c>
      <c r="K135" s="41">
        <v>1718.5355056571632</v>
      </c>
      <c r="L135" s="40">
        <f>'[1]Tabell 3'!M140</f>
        <v>418</v>
      </c>
      <c r="M135" s="40">
        <f>'[1]Tabell 3'!N140</f>
        <v>-64</v>
      </c>
      <c r="N135" s="40">
        <f>'[1]Tabell 3'!O140</f>
        <v>1137</v>
      </c>
    </row>
    <row r="136" spans="1:14" ht="16">
      <c r="A136" s="97" t="s">
        <v>110</v>
      </c>
      <c r="B136" s="40">
        <v>85723</v>
      </c>
      <c r="C136" s="41">
        <v>1470.7633056214079</v>
      </c>
      <c r="D136" s="41">
        <v>-991</v>
      </c>
      <c r="E136" s="41">
        <v>-1193</v>
      </c>
      <c r="F136" s="41">
        <v>0</v>
      </c>
      <c r="G136" s="41">
        <v>0</v>
      </c>
      <c r="H136" s="41">
        <v>0</v>
      </c>
      <c r="I136" s="41">
        <v>1720.9265386708116</v>
      </c>
      <c r="J136" s="41">
        <v>215.30126129343307</v>
      </c>
      <c r="K136" s="41">
        <v>1718.5355056571632</v>
      </c>
      <c r="L136" s="40">
        <f>'[1]Tabell 3'!M141</f>
        <v>0</v>
      </c>
      <c r="M136" s="40">
        <f>'[1]Tabell 3'!N141</f>
        <v>-89</v>
      </c>
      <c r="N136" s="40">
        <f>'[1]Tabell 3'!O141</f>
        <v>1137</v>
      </c>
    </row>
    <row r="137" spans="1:14" ht="16">
      <c r="A137" s="97" t="s">
        <v>115</v>
      </c>
      <c r="B137" s="40">
        <v>26618</v>
      </c>
      <c r="C137" s="41">
        <v>16599.535505657164</v>
      </c>
      <c r="D137" s="41">
        <v>15123</v>
      </c>
      <c r="E137" s="41">
        <v>-242</v>
      </c>
      <c r="F137" s="41">
        <v>0</v>
      </c>
      <c r="G137" s="41">
        <v>0</v>
      </c>
      <c r="H137" s="41">
        <v>0</v>
      </c>
      <c r="I137" s="41">
        <v>0</v>
      </c>
      <c r="J137" s="41">
        <v>0</v>
      </c>
      <c r="K137" s="41">
        <v>1718.5355056571632</v>
      </c>
      <c r="L137" s="40">
        <f>'[1]Tabell 3'!M142</f>
        <v>0</v>
      </c>
      <c r="M137" s="40">
        <f>'[1]Tabell 3'!N142</f>
        <v>-97</v>
      </c>
      <c r="N137" s="40">
        <f>'[1]Tabell 3'!O142</f>
        <v>1137</v>
      </c>
    </row>
    <row r="138" spans="1:14" ht="16">
      <c r="A138" s="97" t="s">
        <v>251</v>
      </c>
      <c r="B138" s="40">
        <v>68319</v>
      </c>
      <c r="C138" s="41">
        <v>10160.763305621407</v>
      </c>
      <c r="D138" s="41">
        <v>10224</v>
      </c>
      <c r="E138" s="41">
        <v>-2430</v>
      </c>
      <c r="F138" s="41">
        <v>0</v>
      </c>
      <c r="G138" s="41">
        <v>0</v>
      </c>
      <c r="H138" s="41">
        <v>0</v>
      </c>
      <c r="I138" s="41">
        <v>500.92653867081174</v>
      </c>
      <c r="J138" s="41">
        <v>147.30126129343307</v>
      </c>
      <c r="K138" s="41">
        <v>1718.5355056571632</v>
      </c>
      <c r="L138" s="40">
        <f>'[1]Tabell 3'!M143</f>
        <v>0</v>
      </c>
      <c r="M138" s="40">
        <f>'[1]Tabell 3'!N143</f>
        <v>-97</v>
      </c>
      <c r="N138" s="40">
        <f>'[1]Tabell 3'!O143</f>
        <v>1137</v>
      </c>
    </row>
    <row r="139" spans="1:14" ht="16">
      <c r="A139" s="97" t="s">
        <v>4</v>
      </c>
      <c r="B139" s="40">
        <v>32454</v>
      </c>
      <c r="C139" s="41">
        <v>12765.763305621407</v>
      </c>
      <c r="D139" s="41">
        <v>9503</v>
      </c>
      <c r="E139" s="41">
        <v>-194</v>
      </c>
      <c r="F139" s="41">
        <v>0</v>
      </c>
      <c r="G139" s="41">
        <v>0</v>
      </c>
      <c r="H139" s="41">
        <v>0</v>
      </c>
      <c r="I139" s="41">
        <v>1522.9265386708116</v>
      </c>
      <c r="J139" s="41">
        <v>215.30126129343307</v>
      </c>
      <c r="K139" s="41">
        <v>1718.5355056571632</v>
      </c>
      <c r="L139" s="40">
        <f>'[1]Tabell 3'!M144</f>
        <v>0</v>
      </c>
      <c r="M139" s="40">
        <f>'[1]Tabell 3'!N144</f>
        <v>-57</v>
      </c>
      <c r="N139" s="40">
        <f>'[1]Tabell 3'!O144</f>
        <v>1748</v>
      </c>
    </row>
    <row r="140" spans="1:14" ht="16">
      <c r="A140" s="97" t="s">
        <v>5</v>
      </c>
      <c r="B140" s="40">
        <v>42408</v>
      </c>
      <c r="C140" s="41">
        <v>12998.763305621407</v>
      </c>
      <c r="D140" s="41">
        <v>10354</v>
      </c>
      <c r="E140" s="41">
        <v>140</v>
      </c>
      <c r="F140" s="41">
        <v>0</v>
      </c>
      <c r="G140" s="41">
        <v>0</v>
      </c>
      <c r="H140" s="41">
        <v>0</v>
      </c>
      <c r="I140" s="41">
        <v>755.92653867081162</v>
      </c>
      <c r="J140" s="41">
        <v>30.301261293433072</v>
      </c>
      <c r="K140" s="41">
        <v>1718.5355056571632</v>
      </c>
      <c r="L140" s="40">
        <f>'[1]Tabell 3'!M145</f>
        <v>0</v>
      </c>
      <c r="M140" s="40">
        <f>'[1]Tabell 3'!N145</f>
        <v>-57</v>
      </c>
      <c r="N140" s="40">
        <f>'[1]Tabell 3'!O145</f>
        <v>1748</v>
      </c>
    </row>
    <row r="141" spans="1:14" ht="16">
      <c r="A141" s="97" t="s">
        <v>13</v>
      </c>
      <c r="B141" s="40">
        <v>9167</v>
      </c>
      <c r="C141" s="41">
        <v>27806.535505657164</v>
      </c>
      <c r="D141" s="41">
        <v>18245</v>
      </c>
      <c r="E141" s="41">
        <v>7843</v>
      </c>
      <c r="F141" s="41">
        <v>0</v>
      </c>
      <c r="G141" s="41">
        <v>0</v>
      </c>
      <c r="H141" s="41">
        <v>0</v>
      </c>
      <c r="I141" s="41">
        <v>0</v>
      </c>
      <c r="J141" s="41">
        <v>0</v>
      </c>
      <c r="K141" s="41">
        <v>1718.5355056571632</v>
      </c>
      <c r="L141" s="40">
        <f>'[1]Tabell 3'!M146</f>
        <v>715</v>
      </c>
      <c r="M141" s="40">
        <f>'[1]Tabell 3'!N146</f>
        <v>-64</v>
      </c>
      <c r="N141" s="40">
        <f>'[1]Tabell 3'!O146</f>
        <v>1748</v>
      </c>
    </row>
    <row r="142" spans="1:14" ht="16">
      <c r="A142" s="97" t="s">
        <v>17</v>
      </c>
      <c r="B142" s="40">
        <v>9742</v>
      </c>
      <c r="C142" s="41">
        <v>10915.836766950595</v>
      </c>
      <c r="D142" s="41">
        <v>8848</v>
      </c>
      <c r="E142" s="41">
        <v>231</v>
      </c>
      <c r="F142" s="41">
        <v>0</v>
      </c>
      <c r="G142" s="41">
        <v>0</v>
      </c>
      <c r="H142" s="41">
        <v>0</v>
      </c>
      <c r="I142" s="41">
        <v>0</v>
      </c>
      <c r="J142" s="41">
        <v>118.30126129343307</v>
      </c>
      <c r="K142" s="41">
        <v>1718.5355056571632</v>
      </c>
      <c r="L142" s="40">
        <f>'[1]Tabell 3'!M147</f>
        <v>0</v>
      </c>
      <c r="M142" s="40">
        <f>'[1]Tabell 3'!N147</f>
        <v>-64</v>
      </c>
      <c r="N142" s="40">
        <f>'[1]Tabell 3'!O147</f>
        <v>1748</v>
      </c>
    </row>
    <row r="143" spans="1:14" ht="16">
      <c r="A143" s="97" t="s">
        <v>21</v>
      </c>
      <c r="B143" s="40">
        <v>114747</v>
      </c>
      <c r="C143" s="41">
        <v>14669.763305621407</v>
      </c>
      <c r="D143" s="41">
        <v>12067</v>
      </c>
      <c r="E143" s="41">
        <v>34</v>
      </c>
      <c r="F143" s="41">
        <v>0</v>
      </c>
      <c r="G143" s="41">
        <v>0</v>
      </c>
      <c r="H143" s="41">
        <v>0</v>
      </c>
      <c r="I143" s="41">
        <v>634.92653867081174</v>
      </c>
      <c r="J143" s="41">
        <v>215.30126129343307</v>
      </c>
      <c r="K143" s="41">
        <v>1718.5355056571632</v>
      </c>
      <c r="L143" s="40">
        <f>'[1]Tabell 3'!M148</f>
        <v>0</v>
      </c>
      <c r="M143" s="40">
        <f>'[1]Tabell 3'!N148</f>
        <v>-64</v>
      </c>
      <c r="N143" s="40">
        <f>'[1]Tabell 3'!O148</f>
        <v>1748</v>
      </c>
    </row>
    <row r="144" spans="1:14" ht="16">
      <c r="A144" s="97" t="s">
        <v>28</v>
      </c>
      <c r="B144" s="40">
        <v>4617</v>
      </c>
      <c r="C144" s="41">
        <v>25289.462044327975</v>
      </c>
      <c r="D144" s="41">
        <v>18327</v>
      </c>
      <c r="E144" s="41">
        <v>5150</v>
      </c>
      <c r="F144" s="41">
        <v>0</v>
      </c>
      <c r="G144" s="41">
        <v>0</v>
      </c>
      <c r="H144" s="41">
        <v>0</v>
      </c>
      <c r="I144" s="41">
        <v>93.926538670811738</v>
      </c>
      <c r="J144" s="41">
        <v>0</v>
      </c>
      <c r="K144" s="41">
        <v>1718.5355056571632</v>
      </c>
      <c r="L144" s="40">
        <f>'[1]Tabell 3'!M149</f>
        <v>57</v>
      </c>
      <c r="M144" s="40">
        <f>'[1]Tabell 3'!N149</f>
        <v>-64</v>
      </c>
      <c r="N144" s="40">
        <f>'[1]Tabell 3'!O149</f>
        <v>1748</v>
      </c>
    </row>
    <row r="145" spans="1:14" ht="16">
      <c r="A145" s="97" t="s">
        <v>39</v>
      </c>
      <c r="B145" s="40">
        <v>5669</v>
      </c>
      <c r="C145" s="41">
        <v>21591.535505657164</v>
      </c>
      <c r="D145" s="41">
        <v>16439</v>
      </c>
      <c r="E145" s="41">
        <v>3434</v>
      </c>
      <c r="F145" s="41">
        <v>0</v>
      </c>
      <c r="G145" s="41">
        <v>0</v>
      </c>
      <c r="H145" s="41">
        <v>0</v>
      </c>
      <c r="I145" s="41">
        <v>0</v>
      </c>
      <c r="J145" s="41">
        <v>0</v>
      </c>
      <c r="K145" s="41">
        <v>1718.5355056571632</v>
      </c>
      <c r="L145" s="40">
        <f>'[1]Tabell 3'!M150</f>
        <v>0</v>
      </c>
      <c r="M145" s="40">
        <f>'[1]Tabell 3'!N150</f>
        <v>-64</v>
      </c>
      <c r="N145" s="40">
        <f>'[1]Tabell 3'!O150</f>
        <v>1748</v>
      </c>
    </row>
    <row r="146" spans="1:14" ht="16">
      <c r="A146" s="97" t="s">
        <v>42</v>
      </c>
      <c r="B146" s="40">
        <v>33073</v>
      </c>
      <c r="C146" s="41">
        <v>22470.535505657164</v>
      </c>
      <c r="D146" s="41">
        <v>15751</v>
      </c>
      <c r="E146" s="41">
        <v>5001</v>
      </c>
      <c r="F146" s="41">
        <v>0</v>
      </c>
      <c r="G146" s="41">
        <v>0</v>
      </c>
      <c r="H146" s="41">
        <v>0</v>
      </c>
      <c r="I146" s="41">
        <v>0</v>
      </c>
      <c r="J146" s="41">
        <v>0</v>
      </c>
      <c r="K146" s="41">
        <v>1718.5355056571632</v>
      </c>
      <c r="L146" s="40">
        <f>'[1]Tabell 3'!M151</f>
        <v>0</v>
      </c>
      <c r="M146" s="40">
        <f>'[1]Tabell 3'!N151</f>
        <v>-64</v>
      </c>
      <c r="N146" s="40">
        <f>'[1]Tabell 3'!O151</f>
        <v>1748</v>
      </c>
    </row>
    <row r="147" spans="1:14" ht="16">
      <c r="A147" s="97" t="s">
        <v>48</v>
      </c>
      <c r="B147" s="40">
        <v>6442</v>
      </c>
      <c r="C147" s="41">
        <v>25151.535505657164</v>
      </c>
      <c r="D147" s="41">
        <v>17493</v>
      </c>
      <c r="E147" s="41">
        <v>5940</v>
      </c>
      <c r="F147" s="41">
        <v>0</v>
      </c>
      <c r="G147" s="41">
        <v>0</v>
      </c>
      <c r="H147" s="41">
        <v>0</v>
      </c>
      <c r="I147" s="41">
        <v>0</v>
      </c>
      <c r="J147" s="41">
        <v>0</v>
      </c>
      <c r="K147" s="41">
        <v>1718.5355056571632</v>
      </c>
      <c r="L147" s="40">
        <f>'[1]Tabell 3'!M152</f>
        <v>0</v>
      </c>
      <c r="M147" s="40">
        <f>'[1]Tabell 3'!N152</f>
        <v>-64</v>
      </c>
      <c r="N147" s="40">
        <f>'[1]Tabell 3'!O152</f>
        <v>1748</v>
      </c>
    </row>
    <row r="148" spans="1:14" ht="16">
      <c r="A148" s="97" t="s">
        <v>55</v>
      </c>
      <c r="B148" s="40">
        <v>5551</v>
      </c>
      <c r="C148" s="41">
        <v>13149.535505657163</v>
      </c>
      <c r="D148" s="41">
        <v>11458</v>
      </c>
      <c r="E148" s="41">
        <v>-27</v>
      </c>
      <c r="F148" s="41">
        <v>0</v>
      </c>
      <c r="G148" s="41">
        <v>0</v>
      </c>
      <c r="H148" s="41">
        <v>0</v>
      </c>
      <c r="I148" s="41">
        <v>0</v>
      </c>
      <c r="J148" s="41">
        <v>0</v>
      </c>
      <c r="K148" s="41">
        <v>1718.5355056571632</v>
      </c>
      <c r="L148" s="40">
        <f>'[1]Tabell 3'!M153</f>
        <v>0</v>
      </c>
      <c r="M148" s="40">
        <f>'[1]Tabell 3'!N153</f>
        <v>-64</v>
      </c>
      <c r="N148" s="40">
        <f>'[1]Tabell 3'!O153</f>
        <v>1748</v>
      </c>
    </row>
    <row r="149" spans="1:14" ht="16">
      <c r="A149" s="97" t="s">
        <v>56</v>
      </c>
      <c r="B149" s="40">
        <v>5139</v>
      </c>
      <c r="C149" s="41">
        <v>27859.535505657164</v>
      </c>
      <c r="D149" s="41">
        <v>19318</v>
      </c>
      <c r="E149" s="41">
        <v>6823</v>
      </c>
      <c r="F149" s="41">
        <v>0</v>
      </c>
      <c r="G149" s="41">
        <v>0</v>
      </c>
      <c r="H149" s="41">
        <v>0</v>
      </c>
      <c r="I149" s="41">
        <v>0</v>
      </c>
      <c r="J149" s="41">
        <v>0</v>
      </c>
      <c r="K149" s="41">
        <v>1718.5355056571632</v>
      </c>
      <c r="L149" s="40">
        <f>'[1]Tabell 3'!M154</f>
        <v>0</v>
      </c>
      <c r="M149" s="40">
        <f>'[1]Tabell 3'!N154</f>
        <v>-64</v>
      </c>
      <c r="N149" s="40">
        <f>'[1]Tabell 3'!O154</f>
        <v>1748</v>
      </c>
    </row>
    <row r="150" spans="1:14" ht="16">
      <c r="A150" s="97" t="s">
        <v>59</v>
      </c>
      <c r="B150" s="40">
        <v>604325</v>
      </c>
      <c r="C150" s="41">
        <v>6060.7633056214081</v>
      </c>
      <c r="D150" s="41">
        <v>6061</v>
      </c>
      <c r="E150" s="41">
        <v>-2640</v>
      </c>
      <c r="F150" s="41">
        <v>272</v>
      </c>
      <c r="G150" s="41">
        <v>0</v>
      </c>
      <c r="H150" s="41">
        <v>0</v>
      </c>
      <c r="I150" s="41">
        <v>433.92653867081174</v>
      </c>
      <c r="J150" s="41">
        <v>215.30126129343307</v>
      </c>
      <c r="K150" s="41">
        <v>1718.5355056571632</v>
      </c>
      <c r="L150" s="40">
        <f>'[1]Tabell 3'!M155</f>
        <v>0</v>
      </c>
      <c r="M150" s="40">
        <f>'[1]Tabell 3'!N155</f>
        <v>-89</v>
      </c>
      <c r="N150" s="40">
        <f>'[1]Tabell 3'!O155</f>
        <v>1748</v>
      </c>
    </row>
    <row r="151" spans="1:14" ht="16">
      <c r="A151" s="97" t="s">
        <v>60</v>
      </c>
      <c r="B151" s="40">
        <v>13221</v>
      </c>
      <c r="C151" s="41">
        <v>14931.535505657163</v>
      </c>
      <c r="D151" s="41">
        <v>13415</v>
      </c>
      <c r="E151" s="41">
        <v>-202</v>
      </c>
      <c r="F151" s="41">
        <v>0</v>
      </c>
      <c r="G151" s="41">
        <v>0</v>
      </c>
      <c r="H151" s="41">
        <v>0</v>
      </c>
      <c r="I151" s="41">
        <v>0</v>
      </c>
      <c r="J151" s="41">
        <v>0</v>
      </c>
      <c r="K151" s="41">
        <v>1718.5355056571632</v>
      </c>
      <c r="L151" s="40">
        <f>'[1]Tabell 3'!M156</f>
        <v>0</v>
      </c>
      <c r="M151" s="40">
        <f>'[1]Tabell 3'!N156</f>
        <v>-64</v>
      </c>
      <c r="N151" s="40">
        <f>'[1]Tabell 3'!O156</f>
        <v>1748</v>
      </c>
    </row>
    <row r="152" spans="1:14" ht="16">
      <c r="A152" s="97" t="s">
        <v>72</v>
      </c>
      <c r="B152" s="40">
        <v>9470</v>
      </c>
      <c r="C152" s="41">
        <v>16997.535505657164</v>
      </c>
      <c r="D152" s="41">
        <v>14189</v>
      </c>
      <c r="E152" s="41">
        <v>1090</v>
      </c>
      <c r="F152" s="41">
        <v>0</v>
      </c>
      <c r="G152" s="41">
        <v>0</v>
      </c>
      <c r="H152" s="41">
        <v>0</v>
      </c>
      <c r="I152" s="41">
        <v>0</v>
      </c>
      <c r="J152" s="41">
        <v>0</v>
      </c>
      <c r="K152" s="41">
        <v>1718.5355056571632</v>
      </c>
      <c r="L152" s="40">
        <f>'[1]Tabell 3'!M157</f>
        <v>0</v>
      </c>
      <c r="M152" s="40">
        <f>'[1]Tabell 3'!N157</f>
        <v>-64</v>
      </c>
      <c r="N152" s="40">
        <f>'[1]Tabell 3'!O157</f>
        <v>1748</v>
      </c>
    </row>
    <row r="153" spans="1:14" ht="16">
      <c r="A153" s="97" t="s">
        <v>73</v>
      </c>
      <c r="B153" s="40">
        <v>9271</v>
      </c>
      <c r="C153" s="41">
        <v>16581.535505657164</v>
      </c>
      <c r="D153" s="41">
        <v>14464</v>
      </c>
      <c r="E153" s="41">
        <v>399</v>
      </c>
      <c r="F153" s="41">
        <v>0</v>
      </c>
      <c r="G153" s="41">
        <v>0</v>
      </c>
      <c r="H153" s="41">
        <v>0</v>
      </c>
      <c r="I153" s="41">
        <v>0</v>
      </c>
      <c r="J153" s="41">
        <v>0</v>
      </c>
      <c r="K153" s="41">
        <v>1718.5355056571632</v>
      </c>
      <c r="L153" s="40">
        <f>'[1]Tabell 3'!M158</f>
        <v>0</v>
      </c>
      <c r="M153" s="40">
        <f>'[1]Tabell 3'!N158</f>
        <v>-64</v>
      </c>
      <c r="N153" s="40">
        <f>'[1]Tabell 3'!O158</f>
        <v>1748</v>
      </c>
    </row>
    <row r="154" spans="1:14" ht="16">
      <c r="A154" s="97" t="s">
        <v>83</v>
      </c>
      <c r="B154" s="40">
        <v>39878</v>
      </c>
      <c r="C154" s="41">
        <v>5414.9409205606271</v>
      </c>
      <c r="D154" s="41">
        <v>2021</v>
      </c>
      <c r="E154" s="41">
        <v>-149</v>
      </c>
      <c r="F154" s="41">
        <v>0</v>
      </c>
      <c r="G154" s="41">
        <v>0</v>
      </c>
      <c r="H154" s="41">
        <v>3.4788762326522829</v>
      </c>
      <c r="I154" s="41">
        <v>1820.9265386708116</v>
      </c>
      <c r="J154" s="41">
        <v>0</v>
      </c>
      <c r="K154" s="41">
        <v>1718.5355056571632</v>
      </c>
      <c r="L154" s="40">
        <f>'[1]Tabell 3'!M159</f>
        <v>0</v>
      </c>
      <c r="M154" s="40">
        <f>'[1]Tabell 3'!N159</f>
        <v>-89</v>
      </c>
      <c r="N154" s="40">
        <f>'[1]Tabell 3'!O159</f>
        <v>1748</v>
      </c>
    </row>
    <row r="155" spans="1:14" ht="16">
      <c r="A155" s="97" t="s">
        <v>94</v>
      </c>
      <c r="B155" s="40">
        <v>7087</v>
      </c>
      <c r="C155" s="41">
        <v>17139.535505657164</v>
      </c>
      <c r="D155" s="41">
        <v>14071</v>
      </c>
      <c r="E155" s="41">
        <v>1350</v>
      </c>
      <c r="F155" s="41">
        <v>0</v>
      </c>
      <c r="G155" s="41">
        <v>0</v>
      </c>
      <c r="H155" s="41">
        <v>0</v>
      </c>
      <c r="I155" s="41">
        <v>0</v>
      </c>
      <c r="J155" s="41">
        <v>0</v>
      </c>
      <c r="K155" s="41">
        <v>1718.5355056571632</v>
      </c>
      <c r="L155" s="40">
        <f>'[1]Tabell 3'!M160</f>
        <v>0</v>
      </c>
      <c r="M155" s="40">
        <f>'[1]Tabell 3'!N160</f>
        <v>-64</v>
      </c>
      <c r="N155" s="40">
        <f>'[1]Tabell 3'!O160</f>
        <v>1748</v>
      </c>
    </row>
    <row r="156" spans="1:14" ht="16">
      <c r="A156" s="97" t="s">
        <v>112</v>
      </c>
      <c r="B156" s="40">
        <v>49734</v>
      </c>
      <c r="C156" s="41">
        <v>8274.7633056214072</v>
      </c>
      <c r="D156" s="41">
        <v>5990</v>
      </c>
      <c r="E156" s="41">
        <v>-1114</v>
      </c>
      <c r="F156" s="41">
        <v>388</v>
      </c>
      <c r="G156" s="41">
        <v>0</v>
      </c>
      <c r="H156" s="41">
        <v>0</v>
      </c>
      <c r="I156" s="41">
        <v>1076.9265386708116</v>
      </c>
      <c r="J156" s="41">
        <v>215.30126129343307</v>
      </c>
      <c r="K156" s="41">
        <v>1718.5355056571632</v>
      </c>
      <c r="L156" s="40">
        <f>'[1]Tabell 3'!M161</f>
        <v>0</v>
      </c>
      <c r="M156" s="40">
        <f>'[1]Tabell 3'!N161</f>
        <v>-89</v>
      </c>
      <c r="N156" s="40">
        <f>'[1]Tabell 3'!O161</f>
        <v>1748</v>
      </c>
    </row>
    <row r="157" spans="1:14" ht="16">
      <c r="A157" s="97" t="s">
        <v>120</v>
      </c>
      <c r="B157" s="40">
        <v>43727</v>
      </c>
      <c r="C157" s="41">
        <v>8938.7633056214072</v>
      </c>
      <c r="D157" s="41">
        <v>3979</v>
      </c>
      <c r="E157" s="41">
        <v>1572</v>
      </c>
      <c r="F157" s="41">
        <v>0</v>
      </c>
      <c r="G157" s="41">
        <v>0</v>
      </c>
      <c r="H157" s="41">
        <v>0</v>
      </c>
      <c r="I157" s="41">
        <v>1623.9265386708116</v>
      </c>
      <c r="J157" s="41">
        <v>45.301261293433072</v>
      </c>
      <c r="K157" s="41">
        <v>1718.5355056571632</v>
      </c>
      <c r="L157" s="40">
        <f>'[1]Tabell 3'!M162</f>
        <v>0</v>
      </c>
      <c r="M157" s="40">
        <f>'[1]Tabell 3'!N162</f>
        <v>-89</v>
      </c>
      <c r="N157" s="40">
        <f>'[1]Tabell 3'!O162</f>
        <v>1748</v>
      </c>
    </row>
    <row r="158" spans="1:14" ht="16">
      <c r="A158" s="97" t="s">
        <v>123</v>
      </c>
      <c r="B158" s="40">
        <v>40570</v>
      </c>
      <c r="C158" s="41">
        <v>12054.535505657163</v>
      </c>
      <c r="D158" s="41">
        <v>10633</v>
      </c>
      <c r="E158" s="41">
        <v>-297</v>
      </c>
      <c r="F158" s="41">
        <v>0</v>
      </c>
      <c r="G158" s="41">
        <v>0</v>
      </c>
      <c r="H158" s="41">
        <v>0</v>
      </c>
      <c r="I158" s="41">
        <v>0</v>
      </c>
      <c r="J158" s="41">
        <v>0</v>
      </c>
      <c r="K158" s="41">
        <v>1718.5355056571632</v>
      </c>
      <c r="L158" s="40">
        <f>'[1]Tabell 3'!M163</f>
        <v>0</v>
      </c>
      <c r="M158" s="40">
        <f>'[1]Tabell 3'!N163</f>
        <v>-64</v>
      </c>
      <c r="N158" s="40">
        <f>'[1]Tabell 3'!O163</f>
        <v>1748</v>
      </c>
    </row>
    <row r="159" spans="1:14" ht="16">
      <c r="A159" s="97" t="s">
        <v>124</v>
      </c>
      <c r="B159" s="40">
        <v>14414</v>
      </c>
      <c r="C159" s="41">
        <v>15018.763305621407</v>
      </c>
      <c r="D159" s="41">
        <v>12885</v>
      </c>
      <c r="E159" s="41">
        <v>-490</v>
      </c>
      <c r="F159" s="41">
        <v>0</v>
      </c>
      <c r="G159" s="41">
        <v>0</v>
      </c>
      <c r="H159" s="41">
        <v>0</v>
      </c>
      <c r="I159" s="41">
        <v>689.92653867081174</v>
      </c>
      <c r="J159" s="41">
        <v>215.30126129343307</v>
      </c>
      <c r="K159" s="41">
        <v>1718.5355056571632</v>
      </c>
      <c r="L159" s="40">
        <f>'[1]Tabell 3'!M164</f>
        <v>0</v>
      </c>
      <c r="M159" s="40">
        <f>'[1]Tabell 3'!N164</f>
        <v>-57</v>
      </c>
      <c r="N159" s="40">
        <f>'[1]Tabell 3'!O164</f>
        <v>1748</v>
      </c>
    </row>
    <row r="160" spans="1:14" ht="16">
      <c r="A160" s="97" t="s">
        <v>135</v>
      </c>
      <c r="B160" s="40">
        <v>14007</v>
      </c>
      <c r="C160" s="41">
        <v>14541.535505657163</v>
      </c>
      <c r="D160" s="41">
        <v>10566</v>
      </c>
      <c r="E160" s="41">
        <v>2257</v>
      </c>
      <c r="F160" s="41">
        <v>0</v>
      </c>
      <c r="G160" s="41">
        <v>0</v>
      </c>
      <c r="H160" s="41">
        <v>0</v>
      </c>
      <c r="I160" s="41">
        <v>0</v>
      </c>
      <c r="J160" s="41">
        <v>0</v>
      </c>
      <c r="K160" s="41">
        <v>1718.5355056571632</v>
      </c>
      <c r="L160" s="40">
        <f>'[1]Tabell 3'!M165</f>
        <v>157</v>
      </c>
      <c r="M160" s="40">
        <f>'[1]Tabell 3'!N165</f>
        <v>-97</v>
      </c>
      <c r="N160" s="40">
        <f>'[1]Tabell 3'!O165</f>
        <v>1748</v>
      </c>
    </row>
    <row r="161" spans="1:14" ht="16">
      <c r="A161" s="97" t="s">
        <v>139</v>
      </c>
      <c r="B161" s="40">
        <v>24677</v>
      </c>
      <c r="C161" s="41">
        <v>15534.535505657163</v>
      </c>
      <c r="D161" s="41">
        <v>13572</v>
      </c>
      <c r="E161" s="41">
        <v>244</v>
      </c>
      <c r="F161" s="41">
        <v>0</v>
      </c>
      <c r="G161" s="41">
        <v>0</v>
      </c>
      <c r="H161" s="41">
        <v>0</v>
      </c>
      <c r="I161" s="41">
        <v>0</v>
      </c>
      <c r="J161" s="41">
        <v>0</v>
      </c>
      <c r="K161" s="41">
        <v>1718.5355056571632</v>
      </c>
      <c r="L161" s="40">
        <f>'[1]Tabell 3'!M166</f>
        <v>0</v>
      </c>
      <c r="M161" s="40">
        <f>'[1]Tabell 3'!N166</f>
        <v>-64</v>
      </c>
      <c r="N161" s="40">
        <f>'[1]Tabell 3'!O166</f>
        <v>1748</v>
      </c>
    </row>
    <row r="162" spans="1:14" ht="16">
      <c r="A162" s="97" t="s">
        <v>140</v>
      </c>
      <c r="B162" s="40">
        <v>35279</v>
      </c>
      <c r="C162" s="41">
        <v>17150.535505657164</v>
      </c>
      <c r="D162" s="41">
        <v>13650</v>
      </c>
      <c r="E162" s="41">
        <v>1782</v>
      </c>
      <c r="F162" s="41">
        <v>0</v>
      </c>
      <c r="G162" s="41">
        <v>0</v>
      </c>
      <c r="H162" s="41">
        <v>0</v>
      </c>
      <c r="I162" s="41">
        <v>0</v>
      </c>
      <c r="J162" s="41">
        <v>0</v>
      </c>
      <c r="K162" s="41">
        <v>1718.5355056571632</v>
      </c>
      <c r="L162" s="40">
        <f>'[1]Tabell 3'!M167</f>
        <v>0</v>
      </c>
      <c r="M162" s="40">
        <f>'[1]Tabell 3'!N167</f>
        <v>-64</v>
      </c>
      <c r="N162" s="40">
        <f>'[1]Tabell 3'!O167</f>
        <v>1748</v>
      </c>
    </row>
    <row r="163" spans="1:14" ht="16">
      <c r="A163" s="97" t="s">
        <v>142</v>
      </c>
      <c r="B163" s="40">
        <v>9193</v>
      </c>
      <c r="C163" s="41">
        <v>27836.535505657164</v>
      </c>
      <c r="D163" s="41">
        <v>19615</v>
      </c>
      <c r="E163" s="41">
        <v>6503</v>
      </c>
      <c r="F163" s="41">
        <v>0</v>
      </c>
      <c r="G163" s="41">
        <v>0</v>
      </c>
      <c r="H163" s="41">
        <v>0</v>
      </c>
      <c r="I163" s="41">
        <v>0</v>
      </c>
      <c r="J163" s="41">
        <v>0</v>
      </c>
      <c r="K163" s="41">
        <v>1718.5355056571632</v>
      </c>
      <c r="L163" s="40">
        <f>'[1]Tabell 3'!M168</f>
        <v>0</v>
      </c>
      <c r="M163" s="40">
        <f>'[1]Tabell 3'!N168</f>
        <v>-64</v>
      </c>
      <c r="N163" s="40">
        <f>'[1]Tabell 3'!O168</f>
        <v>1748</v>
      </c>
    </row>
    <row r="164" spans="1:14" ht="16">
      <c r="A164" s="97" t="s">
        <v>147</v>
      </c>
      <c r="B164" s="40">
        <v>10523</v>
      </c>
      <c r="C164" s="41">
        <v>22726.535505657164</v>
      </c>
      <c r="D164" s="41">
        <v>16602</v>
      </c>
      <c r="E164" s="41">
        <v>4406</v>
      </c>
      <c r="F164" s="41">
        <v>0</v>
      </c>
      <c r="G164" s="41">
        <v>0</v>
      </c>
      <c r="H164" s="41">
        <v>0</v>
      </c>
      <c r="I164" s="41">
        <v>0</v>
      </c>
      <c r="J164" s="41">
        <v>0</v>
      </c>
      <c r="K164" s="41">
        <v>1718.5355056571632</v>
      </c>
      <c r="L164" s="40">
        <f>'[1]Tabell 3'!M169</f>
        <v>0</v>
      </c>
      <c r="M164" s="40">
        <f>'[1]Tabell 3'!N169</f>
        <v>-64</v>
      </c>
      <c r="N164" s="40">
        <f>'[1]Tabell 3'!O169</f>
        <v>1748</v>
      </c>
    </row>
    <row r="165" spans="1:14" ht="16">
      <c r="A165" s="97" t="s">
        <v>149</v>
      </c>
      <c r="B165" s="40">
        <v>70633</v>
      </c>
      <c r="C165" s="41">
        <v>155.76330562140788</v>
      </c>
      <c r="D165" s="41">
        <v>506</v>
      </c>
      <c r="E165" s="41">
        <v>-3301</v>
      </c>
      <c r="F165" s="41">
        <v>0</v>
      </c>
      <c r="G165" s="41">
        <v>0</v>
      </c>
      <c r="H165" s="41">
        <v>0</v>
      </c>
      <c r="I165" s="41">
        <v>1016.9265386708116</v>
      </c>
      <c r="J165" s="41">
        <v>215.30126129343307</v>
      </c>
      <c r="K165" s="41">
        <v>1718.5355056571632</v>
      </c>
      <c r="L165" s="40">
        <f>'[1]Tabell 3'!M170</f>
        <v>0</v>
      </c>
      <c r="M165" s="40">
        <f>'[1]Tabell 3'!N170</f>
        <v>-89</v>
      </c>
      <c r="N165" s="40">
        <f>'[1]Tabell 3'!O170</f>
        <v>1748</v>
      </c>
    </row>
    <row r="166" spans="1:14" ht="16">
      <c r="A166" s="97" t="s">
        <v>168</v>
      </c>
      <c r="B166" s="40">
        <v>15376</v>
      </c>
      <c r="C166" s="41">
        <v>11936.535505657163</v>
      </c>
      <c r="D166" s="41">
        <v>10900</v>
      </c>
      <c r="E166" s="41">
        <v>-682</v>
      </c>
      <c r="F166" s="41">
        <v>0</v>
      </c>
      <c r="G166" s="41">
        <v>0</v>
      </c>
      <c r="H166" s="41">
        <v>0</v>
      </c>
      <c r="I166" s="41">
        <v>0</v>
      </c>
      <c r="J166" s="41">
        <v>0</v>
      </c>
      <c r="K166" s="41">
        <v>1718.5355056571632</v>
      </c>
      <c r="L166" s="40">
        <f>'[1]Tabell 3'!M171</f>
        <v>0</v>
      </c>
      <c r="M166" s="40">
        <f>'[1]Tabell 3'!N171</f>
        <v>-97</v>
      </c>
      <c r="N166" s="40">
        <f>'[1]Tabell 3'!O171</f>
        <v>1748</v>
      </c>
    </row>
    <row r="167" spans="1:14" ht="16">
      <c r="A167" s="97" t="s">
        <v>174</v>
      </c>
      <c r="B167" s="40">
        <v>40650</v>
      </c>
      <c r="C167" s="41">
        <v>7420.4620443279755</v>
      </c>
      <c r="D167" s="41">
        <v>4126</v>
      </c>
      <c r="E167" s="41">
        <v>519</v>
      </c>
      <c r="F167" s="41">
        <v>0</v>
      </c>
      <c r="G167" s="41">
        <v>0</v>
      </c>
      <c r="H167" s="41">
        <v>0</v>
      </c>
      <c r="I167" s="41">
        <v>1056.9265386708116</v>
      </c>
      <c r="J167" s="41">
        <v>0</v>
      </c>
      <c r="K167" s="41">
        <v>1718.5355056571632</v>
      </c>
      <c r="L167" s="40">
        <f>'[1]Tabell 3'!M172</f>
        <v>0</v>
      </c>
      <c r="M167" s="40">
        <f>'[1]Tabell 3'!N172</f>
        <v>-89</v>
      </c>
      <c r="N167" s="40">
        <f>'[1]Tabell 3'!O172</f>
        <v>1748</v>
      </c>
    </row>
    <row r="168" spans="1:14" ht="16">
      <c r="A168" s="97" t="s">
        <v>187</v>
      </c>
      <c r="B168" s="40">
        <v>18675</v>
      </c>
      <c r="C168" s="41">
        <v>16174.535505657163</v>
      </c>
      <c r="D168" s="41">
        <v>12505</v>
      </c>
      <c r="E168" s="41">
        <v>1951</v>
      </c>
      <c r="F168" s="41">
        <v>0</v>
      </c>
      <c r="G168" s="41">
        <v>0</v>
      </c>
      <c r="H168" s="41">
        <v>0</v>
      </c>
      <c r="I168" s="41">
        <v>0</v>
      </c>
      <c r="J168" s="41">
        <v>0</v>
      </c>
      <c r="K168" s="41">
        <v>1718.5355056571632</v>
      </c>
      <c r="L168" s="40">
        <f>'[1]Tabell 3'!M173</f>
        <v>0</v>
      </c>
      <c r="M168" s="40">
        <f>'[1]Tabell 3'!N173</f>
        <v>-64</v>
      </c>
      <c r="N168" s="40">
        <f>'[1]Tabell 3'!O173</f>
        <v>1748</v>
      </c>
    </row>
    <row r="169" spans="1:14" ht="16">
      <c r="A169" s="97" t="s">
        <v>191</v>
      </c>
      <c r="B169" s="40">
        <v>57771</v>
      </c>
      <c r="C169" s="41">
        <v>8926.4620443279746</v>
      </c>
      <c r="D169" s="41">
        <v>9748</v>
      </c>
      <c r="E169" s="41">
        <v>-2736</v>
      </c>
      <c r="F169" s="41">
        <v>0</v>
      </c>
      <c r="G169" s="41">
        <v>0</v>
      </c>
      <c r="H169" s="41">
        <v>0</v>
      </c>
      <c r="I169" s="41">
        <v>195.92653867081174</v>
      </c>
      <c r="J169" s="41">
        <v>0</v>
      </c>
      <c r="K169" s="41">
        <v>1718.5355056571632</v>
      </c>
      <c r="L169" s="40">
        <f>'[1]Tabell 3'!M174</f>
        <v>0</v>
      </c>
      <c r="M169" s="40">
        <f>'[1]Tabell 3'!N174</f>
        <v>-64</v>
      </c>
      <c r="N169" s="40">
        <f>'[1]Tabell 3'!O174</f>
        <v>1748</v>
      </c>
    </row>
    <row r="170" spans="1:14" ht="16">
      <c r="A170" s="97" t="s">
        <v>197</v>
      </c>
      <c r="B170" s="40">
        <v>9082</v>
      </c>
      <c r="C170" s="41">
        <v>6143.5355056571634</v>
      </c>
      <c r="D170" s="41">
        <v>7040</v>
      </c>
      <c r="E170" s="41">
        <v>-2615</v>
      </c>
      <c r="F170" s="41">
        <v>0</v>
      </c>
      <c r="G170" s="41">
        <v>0</v>
      </c>
      <c r="H170" s="41">
        <v>0</v>
      </c>
      <c r="I170" s="41">
        <v>0</v>
      </c>
      <c r="J170" s="41">
        <v>0</v>
      </c>
      <c r="K170" s="41">
        <v>1718.5355056571632</v>
      </c>
      <c r="L170" s="40">
        <f>'[1]Tabell 3'!M175</f>
        <v>0</v>
      </c>
      <c r="M170" s="40">
        <f>'[1]Tabell 3'!N175</f>
        <v>-97</v>
      </c>
      <c r="N170" s="40">
        <f>'[1]Tabell 3'!O175</f>
        <v>1748</v>
      </c>
    </row>
    <row r="171" spans="1:14" ht="16">
      <c r="A171" s="97" t="s">
        <v>199</v>
      </c>
      <c r="B171" s="40">
        <v>27844</v>
      </c>
      <c r="C171" s="41">
        <v>5967.7633056214081</v>
      </c>
      <c r="D171" s="41">
        <v>3786</v>
      </c>
      <c r="E171" s="41">
        <v>-942</v>
      </c>
      <c r="F171" s="41">
        <v>0</v>
      </c>
      <c r="G171" s="41">
        <v>0</v>
      </c>
      <c r="H171" s="41">
        <v>0</v>
      </c>
      <c r="I171" s="41">
        <v>1354.9265386708116</v>
      </c>
      <c r="J171" s="41">
        <v>50.301261293433072</v>
      </c>
      <c r="K171" s="41">
        <v>1718.5355056571632</v>
      </c>
      <c r="L171" s="40">
        <f>'[1]Tabell 3'!M176</f>
        <v>0</v>
      </c>
      <c r="M171" s="40">
        <f>'[1]Tabell 3'!N176</f>
        <v>-89</v>
      </c>
      <c r="N171" s="40">
        <f>'[1]Tabell 3'!O176</f>
        <v>1748</v>
      </c>
    </row>
    <row r="172" spans="1:14" ht="16">
      <c r="A172" s="97" t="s">
        <v>204</v>
      </c>
      <c r="B172" s="40">
        <v>13478</v>
      </c>
      <c r="C172" s="41">
        <v>24351.535505657164</v>
      </c>
      <c r="D172" s="41">
        <v>19489</v>
      </c>
      <c r="E172" s="41">
        <v>2464</v>
      </c>
      <c r="F172" s="41">
        <v>0</v>
      </c>
      <c r="G172" s="41">
        <v>680</v>
      </c>
      <c r="H172" s="41">
        <v>0</v>
      </c>
      <c r="I172" s="41">
        <v>0</v>
      </c>
      <c r="J172" s="41">
        <v>0</v>
      </c>
      <c r="K172" s="41">
        <v>1718.5355056571632</v>
      </c>
      <c r="L172" s="40">
        <f>'[1]Tabell 3'!M177</f>
        <v>0</v>
      </c>
      <c r="M172" s="40">
        <f>'[1]Tabell 3'!N177</f>
        <v>-97</v>
      </c>
      <c r="N172" s="40">
        <f>'[1]Tabell 3'!O177</f>
        <v>1748</v>
      </c>
    </row>
    <row r="173" spans="1:14" ht="16">
      <c r="A173" s="97" t="s">
        <v>212</v>
      </c>
      <c r="B173" s="40">
        <v>10760</v>
      </c>
      <c r="C173" s="41">
        <v>20861.535505657164</v>
      </c>
      <c r="D173" s="41">
        <v>16331</v>
      </c>
      <c r="E173" s="41">
        <v>2812</v>
      </c>
      <c r="F173" s="41">
        <v>0</v>
      </c>
      <c r="G173" s="41">
        <v>0</v>
      </c>
      <c r="H173" s="41">
        <v>0</v>
      </c>
      <c r="I173" s="41">
        <v>0</v>
      </c>
      <c r="J173" s="41">
        <v>0</v>
      </c>
      <c r="K173" s="41">
        <v>1718.5355056571632</v>
      </c>
      <c r="L173" s="40">
        <f>'[1]Tabell 3'!M178</f>
        <v>0</v>
      </c>
      <c r="M173" s="40">
        <f>'[1]Tabell 3'!N178</f>
        <v>-64</v>
      </c>
      <c r="N173" s="40">
        <f>'[1]Tabell 3'!O178</f>
        <v>1748</v>
      </c>
    </row>
    <row r="174" spans="1:14" ht="16">
      <c r="A174" s="97" t="s">
        <v>220</v>
      </c>
      <c r="B174" s="40">
        <v>12870</v>
      </c>
      <c r="C174" s="41">
        <v>17556.535505657164</v>
      </c>
      <c r="D174" s="41">
        <v>13905</v>
      </c>
      <c r="E174" s="41">
        <v>1933</v>
      </c>
      <c r="F174" s="41">
        <v>0</v>
      </c>
      <c r="G174" s="41">
        <v>0</v>
      </c>
      <c r="H174" s="41">
        <v>0</v>
      </c>
      <c r="I174" s="41">
        <v>0</v>
      </c>
      <c r="J174" s="41">
        <v>0</v>
      </c>
      <c r="K174" s="41">
        <v>1718.5355056571632</v>
      </c>
      <c r="L174" s="40">
        <f>'[1]Tabell 3'!M179</f>
        <v>0</v>
      </c>
      <c r="M174" s="40">
        <f>'[1]Tabell 3'!N179</f>
        <v>-97</v>
      </c>
      <c r="N174" s="40">
        <f>'[1]Tabell 3'!O179</f>
        <v>1748</v>
      </c>
    </row>
    <row r="175" spans="1:14" ht="16">
      <c r="A175" s="97" t="s">
        <v>221</v>
      </c>
      <c r="B175" s="40">
        <v>11345</v>
      </c>
      <c r="C175" s="41">
        <v>21825.535505657164</v>
      </c>
      <c r="D175" s="41">
        <v>17219</v>
      </c>
      <c r="E175" s="41">
        <v>2888</v>
      </c>
      <c r="F175" s="41">
        <v>0</v>
      </c>
      <c r="G175" s="41">
        <v>0</v>
      </c>
      <c r="H175" s="41">
        <v>0</v>
      </c>
      <c r="I175" s="41">
        <v>0</v>
      </c>
      <c r="J175" s="41">
        <v>0</v>
      </c>
      <c r="K175" s="41">
        <v>1718.5355056571632</v>
      </c>
      <c r="L175" s="40">
        <f>'[1]Tabell 3'!M180</f>
        <v>0</v>
      </c>
      <c r="M175" s="40">
        <f>'[1]Tabell 3'!N180</f>
        <v>-64</v>
      </c>
      <c r="N175" s="40">
        <f>'[1]Tabell 3'!O180</f>
        <v>1748</v>
      </c>
    </row>
    <row r="176" spans="1:14" ht="16">
      <c r="A176" s="97" t="s">
        <v>222</v>
      </c>
      <c r="B176" s="40">
        <v>12840</v>
      </c>
      <c r="C176" s="41">
        <v>18391.535505657164</v>
      </c>
      <c r="D176" s="41">
        <v>15150</v>
      </c>
      <c r="E176" s="41">
        <v>1523</v>
      </c>
      <c r="F176" s="41">
        <v>0</v>
      </c>
      <c r="G176" s="41">
        <v>0</v>
      </c>
      <c r="H176" s="41">
        <v>0</v>
      </c>
      <c r="I176" s="41">
        <v>0</v>
      </c>
      <c r="J176" s="41">
        <v>0</v>
      </c>
      <c r="K176" s="41">
        <v>1718.5355056571632</v>
      </c>
      <c r="L176" s="40">
        <f>'[1]Tabell 3'!M181</f>
        <v>0</v>
      </c>
      <c r="M176" s="40">
        <f>'[1]Tabell 3'!N181</f>
        <v>-64</v>
      </c>
      <c r="N176" s="40">
        <f>'[1]Tabell 3'!O181</f>
        <v>1748</v>
      </c>
    </row>
    <row r="177" spans="1:14" ht="16">
      <c r="A177" s="97" t="s">
        <v>226</v>
      </c>
      <c r="B177" s="40">
        <v>16163</v>
      </c>
      <c r="C177" s="41">
        <v>4011.4620443279746</v>
      </c>
      <c r="D177" s="41">
        <v>3593</v>
      </c>
      <c r="E177" s="41">
        <v>-1645</v>
      </c>
      <c r="F177" s="41">
        <v>0</v>
      </c>
      <c r="G177" s="41">
        <v>0</v>
      </c>
      <c r="H177" s="41">
        <v>0</v>
      </c>
      <c r="I177" s="41">
        <v>344.92653867081174</v>
      </c>
      <c r="J177" s="41">
        <v>0</v>
      </c>
      <c r="K177" s="41">
        <v>1718.5355056571632</v>
      </c>
      <c r="L177" s="40">
        <f>'[1]Tabell 3'!M182</f>
        <v>0</v>
      </c>
      <c r="M177" s="40">
        <f>'[1]Tabell 3'!N182</f>
        <v>-89</v>
      </c>
      <c r="N177" s="40">
        <f>'[1]Tabell 3'!O182</f>
        <v>1748</v>
      </c>
    </row>
    <row r="178" spans="1:14" ht="16">
      <c r="A178" s="97" t="s">
        <v>230</v>
      </c>
      <c r="B178" s="40">
        <v>11897</v>
      </c>
      <c r="C178" s="41">
        <v>17184.535505657164</v>
      </c>
      <c r="D178" s="41">
        <v>13018</v>
      </c>
      <c r="E178" s="41">
        <v>2448</v>
      </c>
      <c r="F178" s="41">
        <v>0</v>
      </c>
      <c r="G178" s="41">
        <v>0</v>
      </c>
      <c r="H178" s="41">
        <v>0</v>
      </c>
      <c r="I178" s="41">
        <v>0</v>
      </c>
      <c r="J178" s="41">
        <v>0</v>
      </c>
      <c r="K178" s="41">
        <v>1718.5355056571632</v>
      </c>
      <c r="L178" s="40">
        <f>'[1]Tabell 3'!M183</f>
        <v>0</v>
      </c>
      <c r="M178" s="40">
        <f>'[1]Tabell 3'!N183</f>
        <v>-32</v>
      </c>
      <c r="N178" s="40">
        <f>'[1]Tabell 3'!O183</f>
        <v>1748</v>
      </c>
    </row>
    <row r="179" spans="1:14" ht="16">
      <c r="A179" s="97" t="s">
        <v>233</v>
      </c>
      <c r="B179" s="40">
        <v>59118</v>
      </c>
      <c r="C179" s="41">
        <v>14829.836766950595</v>
      </c>
      <c r="D179" s="41">
        <v>12398</v>
      </c>
      <c r="E179" s="41">
        <v>649</v>
      </c>
      <c r="F179" s="41">
        <v>0</v>
      </c>
      <c r="G179" s="41">
        <v>0</v>
      </c>
      <c r="H179" s="41">
        <v>0</v>
      </c>
      <c r="I179" s="41">
        <v>0</v>
      </c>
      <c r="J179" s="41">
        <v>64.301261293433072</v>
      </c>
      <c r="K179" s="41">
        <v>1718.5355056571632</v>
      </c>
      <c r="L179" s="40">
        <f>'[1]Tabell 3'!M184</f>
        <v>0</v>
      </c>
      <c r="M179" s="40">
        <f>'[1]Tabell 3'!N184</f>
        <v>-64</v>
      </c>
      <c r="N179" s="40">
        <f>'[1]Tabell 3'!O184</f>
        <v>1748</v>
      </c>
    </row>
    <row r="180" spans="1:14" ht="16">
      <c r="A180" s="97" t="s">
        <v>237</v>
      </c>
      <c r="B180" s="40">
        <v>9158</v>
      </c>
      <c r="C180" s="41">
        <v>22796.535505657164</v>
      </c>
      <c r="D180" s="41">
        <v>18025</v>
      </c>
      <c r="E180" s="41">
        <v>3053</v>
      </c>
      <c r="F180" s="41">
        <v>0</v>
      </c>
      <c r="G180" s="41">
        <v>0</v>
      </c>
      <c r="H180" s="41">
        <v>0</v>
      </c>
      <c r="I180" s="41">
        <v>0</v>
      </c>
      <c r="J180" s="41">
        <v>0</v>
      </c>
      <c r="K180" s="41">
        <v>1718.5355056571632</v>
      </c>
      <c r="L180" s="40">
        <f>'[1]Tabell 3'!M185</f>
        <v>58</v>
      </c>
      <c r="M180" s="40">
        <f>'[1]Tabell 3'!N185</f>
        <v>-64</v>
      </c>
      <c r="N180" s="40">
        <f>'[1]Tabell 3'!O185</f>
        <v>1748</v>
      </c>
    </row>
    <row r="181" spans="1:14" ht="16">
      <c r="A181" s="97" t="s">
        <v>238</v>
      </c>
      <c r="B181" s="40">
        <v>57122</v>
      </c>
      <c r="C181" s="41">
        <v>16123.462044327975</v>
      </c>
      <c r="D181" s="41">
        <v>12261</v>
      </c>
      <c r="E181" s="41">
        <v>1944</v>
      </c>
      <c r="F181" s="41">
        <v>0</v>
      </c>
      <c r="G181" s="41">
        <v>0</v>
      </c>
      <c r="H181" s="41">
        <v>0</v>
      </c>
      <c r="I181" s="41">
        <v>199.92653867081174</v>
      </c>
      <c r="J181" s="41">
        <v>0</v>
      </c>
      <c r="K181" s="41">
        <v>1718.5355056571632</v>
      </c>
      <c r="L181" s="40">
        <f>'[1]Tabell 3'!M186</f>
        <v>0</v>
      </c>
      <c r="M181" s="40">
        <f>'[1]Tabell 3'!N186</f>
        <v>-97</v>
      </c>
      <c r="N181" s="40">
        <f>'[1]Tabell 3'!O186</f>
        <v>1748</v>
      </c>
    </row>
    <row r="182" spans="1:14" ht="16">
      <c r="A182" s="97" t="s">
        <v>239</v>
      </c>
      <c r="B182" s="40">
        <v>25135</v>
      </c>
      <c r="C182" s="41">
        <v>16000.535505657163</v>
      </c>
      <c r="D182" s="41">
        <v>13209</v>
      </c>
      <c r="E182" s="41">
        <v>1073</v>
      </c>
      <c r="F182" s="41">
        <v>0</v>
      </c>
      <c r="G182" s="41">
        <v>0</v>
      </c>
      <c r="H182" s="41">
        <v>0</v>
      </c>
      <c r="I182" s="41">
        <v>0</v>
      </c>
      <c r="J182" s="41">
        <v>0</v>
      </c>
      <c r="K182" s="41">
        <v>1718.5355056571632</v>
      </c>
      <c r="L182" s="40">
        <f>'[1]Tabell 3'!M187</f>
        <v>0</v>
      </c>
      <c r="M182" s="40">
        <f>'[1]Tabell 3'!N187</f>
        <v>-32</v>
      </c>
      <c r="N182" s="40">
        <f>'[1]Tabell 3'!O187</f>
        <v>1748</v>
      </c>
    </row>
    <row r="183" spans="1:14" ht="16">
      <c r="A183" s="97" t="s">
        <v>250</v>
      </c>
      <c r="B183" s="40">
        <v>16116</v>
      </c>
      <c r="C183" s="41">
        <v>20106.535505657164</v>
      </c>
      <c r="D183" s="41">
        <v>15449</v>
      </c>
      <c r="E183" s="41">
        <v>2939</v>
      </c>
      <c r="F183" s="41">
        <v>0</v>
      </c>
      <c r="G183" s="41">
        <v>0</v>
      </c>
      <c r="H183" s="41">
        <v>0</v>
      </c>
      <c r="I183" s="41">
        <v>0</v>
      </c>
      <c r="J183" s="41">
        <v>0</v>
      </c>
      <c r="K183" s="41">
        <v>1718.5355056571632</v>
      </c>
      <c r="L183" s="40">
        <f>'[1]Tabell 3'!M188</f>
        <v>0</v>
      </c>
      <c r="M183" s="40">
        <f>'[1]Tabell 3'!N188</f>
        <v>-64</v>
      </c>
      <c r="N183" s="40">
        <f>'[1]Tabell 3'!O188</f>
        <v>1748</v>
      </c>
    </row>
    <row r="184" spans="1:14" ht="16">
      <c r="A184" s="97" t="s">
        <v>259</v>
      </c>
      <c r="B184" s="40">
        <v>12358</v>
      </c>
      <c r="C184" s="41">
        <v>18404.535505657164</v>
      </c>
      <c r="D184" s="41">
        <v>14430</v>
      </c>
      <c r="E184" s="41">
        <v>2256</v>
      </c>
      <c r="F184" s="41">
        <v>0</v>
      </c>
      <c r="G184" s="41">
        <v>0</v>
      </c>
      <c r="H184" s="41">
        <v>0</v>
      </c>
      <c r="I184" s="41">
        <v>0</v>
      </c>
      <c r="J184" s="41">
        <v>0</v>
      </c>
      <c r="K184" s="41">
        <v>1718.5355056571632</v>
      </c>
      <c r="L184" s="40">
        <f>'[1]Tabell 3'!M189</f>
        <v>0</v>
      </c>
      <c r="M184" s="40">
        <f>'[1]Tabell 3'!N189</f>
        <v>-64</v>
      </c>
      <c r="N184" s="40">
        <f>'[1]Tabell 3'!O189</f>
        <v>1748</v>
      </c>
    </row>
    <row r="185" spans="1:14" ht="16">
      <c r="A185" s="97" t="s">
        <v>260</v>
      </c>
      <c r="B185" s="40">
        <v>40008</v>
      </c>
      <c r="C185" s="41">
        <v>18730.535505657164</v>
      </c>
      <c r="D185" s="41">
        <v>14409</v>
      </c>
      <c r="E185" s="41">
        <v>2603</v>
      </c>
      <c r="F185" s="41">
        <v>0</v>
      </c>
      <c r="G185" s="41">
        <v>0</v>
      </c>
      <c r="H185" s="41">
        <v>0</v>
      </c>
      <c r="I185" s="41">
        <v>0</v>
      </c>
      <c r="J185" s="41">
        <v>0</v>
      </c>
      <c r="K185" s="41">
        <v>1718.5355056571632</v>
      </c>
      <c r="L185" s="40">
        <f>'[1]Tabell 3'!M190</f>
        <v>0</v>
      </c>
      <c r="M185" s="40">
        <f>'[1]Tabell 3'!N190</f>
        <v>-64</v>
      </c>
      <c r="N185" s="40">
        <f>'[1]Tabell 3'!O190</f>
        <v>1748</v>
      </c>
    </row>
    <row r="186" spans="1:14" ht="16">
      <c r="A186" s="97" t="s">
        <v>269</v>
      </c>
      <c r="B186" s="40">
        <v>12046</v>
      </c>
      <c r="C186" s="41">
        <v>25998.535505657164</v>
      </c>
      <c r="D186" s="41">
        <v>17899</v>
      </c>
      <c r="E186" s="41">
        <v>6381</v>
      </c>
      <c r="F186" s="41">
        <v>0</v>
      </c>
      <c r="G186" s="41">
        <v>0</v>
      </c>
      <c r="H186" s="41">
        <v>0</v>
      </c>
      <c r="I186" s="41">
        <v>0</v>
      </c>
      <c r="J186" s="41">
        <v>0</v>
      </c>
      <c r="K186" s="41">
        <v>1718.5355056571632</v>
      </c>
      <c r="L186" s="40">
        <f>'[1]Tabell 3'!M191</f>
        <v>283</v>
      </c>
      <c r="M186" s="40">
        <f>'[1]Tabell 3'!N191</f>
        <v>-64</v>
      </c>
      <c r="N186" s="40">
        <f>'[1]Tabell 3'!O191</f>
        <v>1748</v>
      </c>
    </row>
    <row r="187" spans="1:14" ht="16">
      <c r="A187" s="97" t="s">
        <v>281</v>
      </c>
      <c r="B187" s="40">
        <v>12811</v>
      </c>
      <c r="C187" s="41">
        <v>4821.836766950596</v>
      </c>
      <c r="D187" s="41">
        <v>3872</v>
      </c>
      <c r="E187" s="41">
        <v>-945</v>
      </c>
      <c r="F187" s="41">
        <v>0</v>
      </c>
      <c r="G187" s="41">
        <v>0</v>
      </c>
      <c r="H187" s="41">
        <v>0</v>
      </c>
      <c r="I187" s="41">
        <v>0</v>
      </c>
      <c r="J187" s="41">
        <v>176.30126129343307</v>
      </c>
      <c r="K187" s="41">
        <v>1718.5355056571632</v>
      </c>
      <c r="L187" s="40">
        <f>'[1]Tabell 3'!M192</f>
        <v>0</v>
      </c>
      <c r="M187" s="40">
        <f>'[1]Tabell 3'!N192</f>
        <v>-89</v>
      </c>
      <c r="N187" s="40">
        <f>'[1]Tabell 3'!O192</f>
        <v>1748</v>
      </c>
    </row>
    <row r="188" spans="1:14" ht="16">
      <c r="A188" s="97" t="s">
        <v>10</v>
      </c>
      <c r="B188" s="40">
        <v>25703</v>
      </c>
      <c r="C188" s="41">
        <v>20809.535505657164</v>
      </c>
      <c r="D188" s="41">
        <v>16278</v>
      </c>
      <c r="E188" s="41">
        <v>2813</v>
      </c>
      <c r="F188" s="41">
        <v>0</v>
      </c>
      <c r="G188" s="41">
        <v>0</v>
      </c>
      <c r="H188" s="41">
        <v>0</v>
      </c>
      <c r="I188" s="41">
        <v>0</v>
      </c>
      <c r="J188" s="41">
        <v>0</v>
      </c>
      <c r="K188" s="41">
        <v>1718.5355056571632</v>
      </c>
      <c r="L188" s="40">
        <f>'[1]Tabell 3'!M193</f>
        <v>0</v>
      </c>
      <c r="M188" s="40">
        <f>'[1]Tabell 3'!N193</f>
        <v>1</v>
      </c>
      <c r="N188" s="40">
        <f>'[1]Tabell 3'!O193</f>
        <v>1130</v>
      </c>
    </row>
    <row r="189" spans="1:14" ht="16">
      <c r="A189" s="97" t="s">
        <v>32</v>
      </c>
      <c r="B189" s="40">
        <v>8530</v>
      </c>
      <c r="C189" s="41">
        <v>30161.535505657164</v>
      </c>
      <c r="D189" s="41">
        <v>22832</v>
      </c>
      <c r="E189" s="41">
        <v>5611</v>
      </c>
      <c r="F189" s="41">
        <v>0</v>
      </c>
      <c r="G189" s="41">
        <v>0</v>
      </c>
      <c r="H189" s="41">
        <v>0</v>
      </c>
      <c r="I189" s="41">
        <v>0</v>
      </c>
      <c r="J189" s="41">
        <v>0</v>
      </c>
      <c r="K189" s="41">
        <v>1718.5355056571632</v>
      </c>
      <c r="L189" s="40">
        <f>'[1]Tabell 3'!M194</f>
        <v>0</v>
      </c>
      <c r="M189" s="40">
        <f>'[1]Tabell 3'!N194</f>
        <v>1</v>
      </c>
      <c r="N189" s="40">
        <f>'[1]Tabell 3'!O194</f>
        <v>1130</v>
      </c>
    </row>
    <row r="190" spans="1:14" ht="16">
      <c r="A190" s="97" t="s">
        <v>44</v>
      </c>
      <c r="B190" s="40">
        <v>10058</v>
      </c>
      <c r="C190" s="41">
        <v>32745.535505657164</v>
      </c>
      <c r="D190" s="41">
        <v>20891</v>
      </c>
      <c r="E190" s="41">
        <v>10136</v>
      </c>
      <c r="F190" s="41">
        <v>0</v>
      </c>
      <c r="G190" s="41">
        <v>0</v>
      </c>
      <c r="H190" s="41">
        <v>0</v>
      </c>
      <c r="I190" s="41">
        <v>0</v>
      </c>
      <c r="J190" s="41">
        <v>0</v>
      </c>
      <c r="K190" s="41">
        <v>1718.5355056571632</v>
      </c>
      <c r="L190" s="40">
        <f>'[1]Tabell 3'!M195</f>
        <v>368</v>
      </c>
      <c r="M190" s="40">
        <f>'[1]Tabell 3'!N195</f>
        <v>1</v>
      </c>
      <c r="N190" s="40">
        <f>'[1]Tabell 3'!O195</f>
        <v>1130</v>
      </c>
    </row>
    <row r="191" spans="1:14" ht="16">
      <c r="A191" s="97" t="s">
        <v>47</v>
      </c>
      <c r="B191" s="40">
        <v>11545</v>
      </c>
      <c r="C191" s="41">
        <v>20331.535505657164</v>
      </c>
      <c r="D191" s="41">
        <v>16893</v>
      </c>
      <c r="E191" s="41">
        <v>1720</v>
      </c>
      <c r="F191" s="41">
        <v>0</v>
      </c>
      <c r="G191" s="41">
        <v>0</v>
      </c>
      <c r="H191" s="41">
        <v>0</v>
      </c>
      <c r="I191" s="41">
        <v>0</v>
      </c>
      <c r="J191" s="41">
        <v>0</v>
      </c>
      <c r="K191" s="41">
        <v>1718.5355056571632</v>
      </c>
      <c r="L191" s="40">
        <f>'[1]Tabell 3'!M196</f>
        <v>0</v>
      </c>
      <c r="M191" s="40">
        <f>'[1]Tabell 3'!N196</f>
        <v>1</v>
      </c>
      <c r="N191" s="40">
        <f>'[1]Tabell 3'!O196</f>
        <v>1130</v>
      </c>
    </row>
    <row r="192" spans="1:14" ht="16">
      <c r="A192" s="97" t="s">
        <v>54</v>
      </c>
      <c r="B192" s="40">
        <v>9040</v>
      </c>
      <c r="C192" s="41">
        <v>20701.535505657164</v>
      </c>
      <c r="D192" s="41">
        <v>16352</v>
      </c>
      <c r="E192" s="41">
        <v>2631</v>
      </c>
      <c r="F192" s="41">
        <v>0</v>
      </c>
      <c r="G192" s="41">
        <v>0</v>
      </c>
      <c r="H192" s="41">
        <v>0</v>
      </c>
      <c r="I192" s="41">
        <v>0</v>
      </c>
      <c r="J192" s="41">
        <v>0</v>
      </c>
      <c r="K192" s="41">
        <v>1718.5355056571632</v>
      </c>
      <c r="L192" s="40">
        <f>'[1]Tabell 3'!M197</f>
        <v>0</v>
      </c>
      <c r="M192" s="40">
        <f>'[1]Tabell 3'!N197</f>
        <v>-32</v>
      </c>
      <c r="N192" s="40">
        <f>'[1]Tabell 3'!O197</f>
        <v>1130</v>
      </c>
    </row>
    <row r="193" spans="1:14" ht="16">
      <c r="A193" s="97" t="s">
        <v>62</v>
      </c>
      <c r="B193" s="40">
        <v>11548</v>
      </c>
      <c r="C193" s="41">
        <v>24597.535505657164</v>
      </c>
      <c r="D193" s="41">
        <v>18169</v>
      </c>
      <c r="E193" s="41">
        <v>4710</v>
      </c>
      <c r="F193" s="41">
        <v>0</v>
      </c>
      <c r="G193" s="41">
        <v>0</v>
      </c>
      <c r="H193" s="41">
        <v>0</v>
      </c>
      <c r="I193" s="41">
        <v>0</v>
      </c>
      <c r="J193" s="41">
        <v>0</v>
      </c>
      <c r="K193" s="41">
        <v>1718.5355056571632</v>
      </c>
      <c r="L193" s="40">
        <f>'[1]Tabell 3'!M198</f>
        <v>0</v>
      </c>
      <c r="M193" s="40">
        <f>'[1]Tabell 3'!N198</f>
        <v>34</v>
      </c>
      <c r="N193" s="40">
        <f>'[1]Tabell 3'!O198</f>
        <v>1130</v>
      </c>
    </row>
    <row r="194" spans="1:14" ht="16">
      <c r="A194" s="97" t="s">
        <v>66</v>
      </c>
      <c r="B194" s="40">
        <v>16940</v>
      </c>
      <c r="C194" s="41">
        <v>10147.763305621407</v>
      </c>
      <c r="D194" s="41">
        <v>6693</v>
      </c>
      <c r="E194" s="41">
        <v>38</v>
      </c>
      <c r="F194" s="41">
        <v>0</v>
      </c>
      <c r="G194" s="41">
        <v>0</v>
      </c>
      <c r="H194" s="41">
        <v>0</v>
      </c>
      <c r="I194" s="41">
        <v>1482.9265386708116</v>
      </c>
      <c r="J194" s="41">
        <v>215.30126129343307</v>
      </c>
      <c r="K194" s="41">
        <v>1718.5355056571632</v>
      </c>
      <c r="L194" s="40">
        <f>'[1]Tabell 3'!M199</f>
        <v>0</v>
      </c>
      <c r="M194" s="40">
        <f>'[1]Tabell 3'!N199</f>
        <v>1</v>
      </c>
      <c r="N194" s="40">
        <f>'[1]Tabell 3'!O199</f>
        <v>1130</v>
      </c>
    </row>
    <row r="195" spans="1:14" ht="16">
      <c r="A195" s="97" t="s">
        <v>98</v>
      </c>
      <c r="B195" s="40">
        <v>97144</v>
      </c>
      <c r="C195" s="41">
        <v>9415.4620443279746</v>
      </c>
      <c r="D195" s="41">
        <v>11422</v>
      </c>
      <c r="E195" s="41">
        <v>-4218</v>
      </c>
      <c r="F195" s="41">
        <v>0</v>
      </c>
      <c r="G195" s="41">
        <v>0</v>
      </c>
      <c r="H195" s="41">
        <v>0</v>
      </c>
      <c r="I195" s="41">
        <v>492.92653867081174</v>
      </c>
      <c r="J195" s="41">
        <v>0</v>
      </c>
      <c r="K195" s="41">
        <v>1718.5355056571632</v>
      </c>
      <c r="L195" s="40">
        <f>'[1]Tabell 3'!M200</f>
        <v>0</v>
      </c>
      <c r="M195" s="40">
        <f>'[1]Tabell 3'!N200</f>
        <v>1</v>
      </c>
      <c r="N195" s="40">
        <f>'[1]Tabell 3'!O200</f>
        <v>1130</v>
      </c>
    </row>
    <row r="196" spans="1:14" ht="16">
      <c r="A196" s="97" t="s">
        <v>100</v>
      </c>
      <c r="B196" s="40">
        <v>12093</v>
      </c>
      <c r="C196" s="41">
        <v>19681.535505657164</v>
      </c>
      <c r="D196" s="41">
        <v>15356</v>
      </c>
      <c r="E196" s="41">
        <v>2607</v>
      </c>
      <c r="F196" s="41">
        <v>0</v>
      </c>
      <c r="G196" s="41">
        <v>0</v>
      </c>
      <c r="H196" s="41">
        <v>0</v>
      </c>
      <c r="I196" s="41">
        <v>0</v>
      </c>
      <c r="J196" s="41">
        <v>0</v>
      </c>
      <c r="K196" s="41">
        <v>1718.5355056571632</v>
      </c>
      <c r="L196" s="40">
        <f>'[1]Tabell 3'!M201</f>
        <v>0</v>
      </c>
      <c r="M196" s="40">
        <f>'[1]Tabell 3'!N201</f>
        <v>1</v>
      </c>
      <c r="N196" s="40">
        <f>'[1]Tabell 3'!O201</f>
        <v>1130</v>
      </c>
    </row>
    <row r="197" spans="1:14" ht="16">
      <c r="A197" s="97" t="s">
        <v>107</v>
      </c>
      <c r="B197" s="40">
        <v>23859</v>
      </c>
      <c r="C197" s="41">
        <v>20568.535505657164</v>
      </c>
      <c r="D197" s="41">
        <v>17149</v>
      </c>
      <c r="E197" s="41">
        <v>1701</v>
      </c>
      <c r="F197" s="41">
        <v>0</v>
      </c>
      <c r="G197" s="41">
        <v>0</v>
      </c>
      <c r="H197" s="41">
        <v>0</v>
      </c>
      <c r="I197" s="41">
        <v>0</v>
      </c>
      <c r="J197" s="41">
        <v>0</v>
      </c>
      <c r="K197" s="41">
        <v>1718.5355056571632</v>
      </c>
      <c r="L197" s="40">
        <f>'[1]Tabell 3'!M202</f>
        <v>59</v>
      </c>
      <c r="M197" s="40">
        <f>'[1]Tabell 3'!N202</f>
        <v>1</v>
      </c>
      <c r="N197" s="40">
        <f>'[1]Tabell 3'!O202</f>
        <v>1130</v>
      </c>
    </row>
    <row r="198" spans="1:14" ht="16">
      <c r="A198" s="97" t="s">
        <v>148</v>
      </c>
      <c r="B198" s="40">
        <v>3717</v>
      </c>
      <c r="C198" s="41">
        <v>32692.535505657164</v>
      </c>
      <c r="D198" s="41">
        <v>21392</v>
      </c>
      <c r="E198" s="41">
        <v>9582</v>
      </c>
      <c r="F198" s="41">
        <v>0</v>
      </c>
      <c r="G198" s="41">
        <v>0</v>
      </c>
      <c r="H198" s="41">
        <v>0</v>
      </c>
      <c r="I198" s="41">
        <v>0</v>
      </c>
      <c r="J198" s="41">
        <v>0</v>
      </c>
      <c r="K198" s="41">
        <v>1718.5355056571632</v>
      </c>
      <c r="L198" s="40">
        <f>'[1]Tabell 3'!M203</f>
        <v>0</v>
      </c>
      <c r="M198" s="40">
        <f>'[1]Tabell 3'!N203</f>
        <v>1</v>
      </c>
      <c r="N198" s="40">
        <f>'[1]Tabell 3'!O203</f>
        <v>1130</v>
      </c>
    </row>
    <row r="199" spans="1:14" ht="16">
      <c r="A199" s="97" t="s">
        <v>201</v>
      </c>
      <c r="B199" s="40">
        <v>3785</v>
      </c>
      <c r="C199" s="41">
        <v>19691.535505657164</v>
      </c>
      <c r="D199" s="41">
        <v>14542</v>
      </c>
      <c r="E199" s="41">
        <v>3431</v>
      </c>
      <c r="F199" s="41">
        <v>0</v>
      </c>
      <c r="G199" s="41">
        <v>0</v>
      </c>
      <c r="H199" s="41">
        <v>0</v>
      </c>
      <c r="I199" s="41">
        <v>0</v>
      </c>
      <c r="J199" s="41">
        <v>0</v>
      </c>
      <c r="K199" s="41">
        <v>1718.5355056571632</v>
      </c>
      <c r="L199" s="40">
        <f>'[1]Tabell 3'!M204</f>
        <v>565</v>
      </c>
      <c r="M199" s="40">
        <f>'[1]Tabell 3'!N204</f>
        <v>1</v>
      </c>
      <c r="N199" s="40">
        <f>'[1]Tabell 3'!O204</f>
        <v>1130</v>
      </c>
    </row>
    <row r="200" spans="1:14" ht="16">
      <c r="A200" s="97" t="s">
        <v>208</v>
      </c>
      <c r="B200" s="40">
        <v>13411</v>
      </c>
      <c r="C200" s="41">
        <v>19774.535505657164</v>
      </c>
      <c r="D200" s="41">
        <v>15994</v>
      </c>
      <c r="E200" s="41">
        <v>2062</v>
      </c>
      <c r="F200" s="41">
        <v>0</v>
      </c>
      <c r="G200" s="41">
        <v>0</v>
      </c>
      <c r="H200" s="41">
        <v>0</v>
      </c>
      <c r="I200" s="41">
        <v>0</v>
      </c>
      <c r="J200" s="41">
        <v>0</v>
      </c>
      <c r="K200" s="41">
        <v>1718.5355056571632</v>
      </c>
      <c r="L200" s="40">
        <f>'[1]Tabell 3'!M205</f>
        <v>0</v>
      </c>
      <c r="M200" s="40">
        <f>'[1]Tabell 3'!N205</f>
        <v>1</v>
      </c>
      <c r="N200" s="40">
        <f>'[1]Tabell 3'!O205</f>
        <v>1130</v>
      </c>
    </row>
    <row r="201" spans="1:14" ht="16">
      <c r="A201" s="97" t="s">
        <v>213</v>
      </c>
      <c r="B201" s="40">
        <v>15030</v>
      </c>
      <c r="C201" s="41">
        <v>26460.535505657164</v>
      </c>
      <c r="D201" s="41">
        <v>18677</v>
      </c>
      <c r="E201" s="41">
        <v>6065</v>
      </c>
      <c r="F201" s="41">
        <v>0</v>
      </c>
      <c r="G201" s="41">
        <v>0</v>
      </c>
      <c r="H201" s="41">
        <v>0</v>
      </c>
      <c r="I201" s="41">
        <v>0</v>
      </c>
      <c r="J201" s="41">
        <v>0</v>
      </c>
      <c r="K201" s="41">
        <v>1718.5355056571632</v>
      </c>
      <c r="L201" s="40">
        <f>'[1]Tabell 3'!M206</f>
        <v>156</v>
      </c>
      <c r="M201" s="40">
        <f>'[1]Tabell 3'!N206</f>
        <v>-32</v>
      </c>
      <c r="N201" s="40">
        <f>'[1]Tabell 3'!O206</f>
        <v>1130</v>
      </c>
    </row>
    <row r="202" spans="1:14" ht="16">
      <c r="A202" s="97" t="s">
        <v>228</v>
      </c>
      <c r="B202" s="40">
        <v>11378</v>
      </c>
      <c r="C202" s="41">
        <v>25135.763305621407</v>
      </c>
      <c r="D202" s="41">
        <v>17755</v>
      </c>
      <c r="E202" s="41">
        <v>4727</v>
      </c>
      <c r="F202" s="41">
        <v>0</v>
      </c>
      <c r="G202" s="41">
        <v>0</v>
      </c>
      <c r="H202" s="41">
        <v>0</v>
      </c>
      <c r="I202" s="41">
        <v>719.92653867081174</v>
      </c>
      <c r="J202" s="41">
        <v>215.30126129343307</v>
      </c>
      <c r="K202" s="41">
        <v>1718.5355056571632</v>
      </c>
      <c r="L202" s="40">
        <f>'[1]Tabell 3'!M207</f>
        <v>303</v>
      </c>
      <c r="M202" s="40">
        <f>'[1]Tabell 3'!N207</f>
        <v>34</v>
      </c>
      <c r="N202" s="40">
        <f>'[1]Tabell 3'!O207</f>
        <v>1130</v>
      </c>
    </row>
    <row r="203" spans="1:14" ht="16">
      <c r="A203" s="97" t="s">
        <v>272</v>
      </c>
      <c r="B203" s="40">
        <v>9880</v>
      </c>
      <c r="C203" s="41">
        <v>28621.535505657164</v>
      </c>
      <c r="D203" s="41">
        <v>22824</v>
      </c>
      <c r="E203" s="41">
        <v>4079</v>
      </c>
      <c r="F203" s="41">
        <v>0</v>
      </c>
      <c r="G203" s="41">
        <v>0</v>
      </c>
      <c r="H203" s="41">
        <v>0</v>
      </c>
      <c r="I203" s="41">
        <v>0</v>
      </c>
      <c r="J203" s="41">
        <v>0</v>
      </c>
      <c r="K203" s="41">
        <v>1718.5355056571632</v>
      </c>
      <c r="L203" s="40">
        <f>'[1]Tabell 3'!M208</f>
        <v>0</v>
      </c>
      <c r="M203" s="40">
        <f>'[1]Tabell 3'!N208</f>
        <v>1</v>
      </c>
      <c r="N203" s="40">
        <f>'[1]Tabell 3'!O208</f>
        <v>1130</v>
      </c>
    </row>
    <row r="204" spans="1:14" ht="16">
      <c r="A204" s="97" t="s">
        <v>11</v>
      </c>
      <c r="B204" s="40">
        <v>11477</v>
      </c>
      <c r="C204" s="41">
        <v>13245.535505657163</v>
      </c>
      <c r="D204" s="41">
        <v>11698</v>
      </c>
      <c r="E204" s="41">
        <v>-171</v>
      </c>
      <c r="F204" s="41">
        <v>0</v>
      </c>
      <c r="G204" s="41">
        <v>0</v>
      </c>
      <c r="H204" s="41">
        <v>0</v>
      </c>
      <c r="I204" s="41">
        <v>0</v>
      </c>
      <c r="J204" s="41">
        <v>0</v>
      </c>
      <c r="K204" s="41">
        <v>1718.5355056571632</v>
      </c>
      <c r="L204" s="40">
        <f>'[1]Tabell 3'!M209</f>
        <v>0</v>
      </c>
      <c r="M204" s="40">
        <f>'[1]Tabell 3'!N209</f>
        <v>34</v>
      </c>
      <c r="N204" s="40">
        <f>'[1]Tabell 3'!O209</f>
        <v>1090</v>
      </c>
    </row>
    <row r="205" spans="1:14" ht="16">
      <c r="A205" s="97" t="s">
        <v>30</v>
      </c>
      <c r="B205" s="40">
        <v>9409</v>
      </c>
      <c r="C205" s="41">
        <v>20274.535505657164</v>
      </c>
      <c r="D205" s="41">
        <v>15592</v>
      </c>
      <c r="E205" s="41">
        <v>2964</v>
      </c>
      <c r="F205" s="41">
        <v>0</v>
      </c>
      <c r="G205" s="41">
        <v>0</v>
      </c>
      <c r="H205" s="41">
        <v>0</v>
      </c>
      <c r="I205" s="41">
        <v>0</v>
      </c>
      <c r="J205" s="41">
        <v>0</v>
      </c>
      <c r="K205" s="41">
        <v>1718.5355056571632</v>
      </c>
      <c r="L205" s="40">
        <f>'[1]Tabell 3'!M210</f>
        <v>0</v>
      </c>
      <c r="M205" s="40">
        <f>'[1]Tabell 3'!N210</f>
        <v>34</v>
      </c>
      <c r="N205" s="40">
        <f>'[1]Tabell 3'!O210</f>
        <v>1090</v>
      </c>
    </row>
    <row r="206" spans="1:14" ht="16">
      <c r="A206" s="97" t="s">
        <v>63</v>
      </c>
      <c r="B206" s="40">
        <v>16258</v>
      </c>
      <c r="C206" s="41">
        <v>19910.535505657164</v>
      </c>
      <c r="D206" s="41">
        <v>15307</v>
      </c>
      <c r="E206" s="41">
        <v>2885</v>
      </c>
      <c r="F206" s="41">
        <v>0</v>
      </c>
      <c r="G206" s="41">
        <v>0</v>
      </c>
      <c r="H206" s="41">
        <v>0</v>
      </c>
      <c r="I206" s="41">
        <v>0</v>
      </c>
      <c r="J206" s="41">
        <v>0</v>
      </c>
      <c r="K206" s="41">
        <v>1718.5355056571632</v>
      </c>
      <c r="L206" s="40">
        <f>'[1]Tabell 3'!M211</f>
        <v>0</v>
      </c>
      <c r="M206" s="40">
        <f>'[1]Tabell 3'!N211</f>
        <v>-32</v>
      </c>
      <c r="N206" s="40">
        <f>'[1]Tabell 3'!O211</f>
        <v>1090</v>
      </c>
    </row>
    <row r="207" spans="1:14" ht="16">
      <c r="A207" s="97" t="s">
        <v>80</v>
      </c>
      <c r="B207" s="40">
        <v>6519</v>
      </c>
      <c r="C207" s="41">
        <v>30828.535505657164</v>
      </c>
      <c r="D207" s="41">
        <v>18547</v>
      </c>
      <c r="E207" s="41">
        <v>10563</v>
      </c>
      <c r="F207" s="41">
        <v>0</v>
      </c>
      <c r="G207" s="41">
        <v>0</v>
      </c>
      <c r="H207" s="41">
        <v>0</v>
      </c>
      <c r="I207" s="41">
        <v>0</v>
      </c>
      <c r="J207" s="41">
        <v>0</v>
      </c>
      <c r="K207" s="41">
        <v>1718.5355056571632</v>
      </c>
      <c r="L207" s="40">
        <f>'[1]Tabell 3'!M212</f>
        <v>708</v>
      </c>
      <c r="M207" s="40">
        <f>'[1]Tabell 3'!N212</f>
        <v>34</v>
      </c>
      <c r="N207" s="40">
        <f>'[1]Tabell 3'!O212</f>
        <v>1090</v>
      </c>
    </row>
    <row r="208" spans="1:14" ht="16">
      <c r="A208" s="97" t="s">
        <v>96</v>
      </c>
      <c r="B208" s="40">
        <v>30297</v>
      </c>
      <c r="C208" s="41">
        <v>14773.462044327975</v>
      </c>
      <c r="D208" s="41">
        <v>12156</v>
      </c>
      <c r="E208" s="41">
        <v>721</v>
      </c>
      <c r="F208" s="41">
        <v>0</v>
      </c>
      <c r="G208" s="41">
        <v>0</v>
      </c>
      <c r="H208" s="41">
        <v>0</v>
      </c>
      <c r="I208" s="41">
        <v>177.92653867081174</v>
      </c>
      <c r="J208" s="41">
        <v>0</v>
      </c>
      <c r="K208" s="41">
        <v>1718.5355056571632</v>
      </c>
      <c r="L208" s="40">
        <f>'[1]Tabell 3'!M213</f>
        <v>0</v>
      </c>
      <c r="M208" s="40">
        <f>'[1]Tabell 3'!N213</f>
        <v>34</v>
      </c>
      <c r="N208" s="40">
        <f>'[1]Tabell 3'!O213</f>
        <v>1090</v>
      </c>
    </row>
    <row r="209" spans="1:14" ht="16">
      <c r="A209" s="97" t="s">
        <v>109</v>
      </c>
      <c r="B209" s="40">
        <v>22517</v>
      </c>
      <c r="C209" s="41">
        <v>16601.763305621407</v>
      </c>
      <c r="D209" s="41">
        <v>14097</v>
      </c>
      <c r="E209" s="41">
        <v>-177</v>
      </c>
      <c r="F209" s="41">
        <v>0</v>
      </c>
      <c r="G209" s="41">
        <v>0</v>
      </c>
      <c r="H209" s="41">
        <v>0</v>
      </c>
      <c r="I209" s="41">
        <v>747.92653867081162</v>
      </c>
      <c r="J209" s="41">
        <v>215.30126129343307</v>
      </c>
      <c r="K209" s="41">
        <v>1718.5355056571632</v>
      </c>
      <c r="L209" s="40">
        <f>'[1]Tabell 3'!M214</f>
        <v>0</v>
      </c>
      <c r="M209" s="40">
        <f>'[1]Tabell 3'!N214</f>
        <v>-32</v>
      </c>
      <c r="N209" s="40">
        <f>'[1]Tabell 3'!O214</f>
        <v>1090</v>
      </c>
    </row>
    <row r="210" spans="1:14" ht="16">
      <c r="A210" s="97" t="s">
        <v>117</v>
      </c>
      <c r="B210" s="40">
        <v>5493</v>
      </c>
      <c r="C210" s="41">
        <v>24790.535505657164</v>
      </c>
      <c r="D210" s="41">
        <v>16179</v>
      </c>
      <c r="E210" s="41">
        <v>6893</v>
      </c>
      <c r="F210" s="41">
        <v>0</v>
      </c>
      <c r="G210" s="41">
        <v>0</v>
      </c>
      <c r="H210" s="41">
        <v>0</v>
      </c>
      <c r="I210" s="41">
        <v>0</v>
      </c>
      <c r="J210" s="41">
        <v>0</v>
      </c>
      <c r="K210" s="41">
        <v>1718.5355056571632</v>
      </c>
      <c r="L210" s="40">
        <f>'[1]Tabell 3'!M215</f>
        <v>0</v>
      </c>
      <c r="M210" s="40">
        <f>'[1]Tabell 3'!N215</f>
        <v>-32</v>
      </c>
      <c r="N210" s="40">
        <f>'[1]Tabell 3'!O215</f>
        <v>1090</v>
      </c>
    </row>
    <row r="211" spans="1:14" ht="16">
      <c r="A211" s="97" t="s">
        <v>118</v>
      </c>
      <c r="B211" s="40">
        <v>8630</v>
      </c>
      <c r="C211" s="41">
        <v>17442.763305621407</v>
      </c>
      <c r="D211" s="41">
        <v>12977</v>
      </c>
      <c r="E211" s="41">
        <v>1866</v>
      </c>
      <c r="F211" s="41">
        <v>0</v>
      </c>
      <c r="G211" s="41">
        <v>0</v>
      </c>
      <c r="H211" s="41">
        <v>0</v>
      </c>
      <c r="I211" s="41">
        <v>665.92653867081174</v>
      </c>
      <c r="J211" s="41">
        <v>215.30126129343307</v>
      </c>
      <c r="K211" s="41">
        <v>1718.5355056571632</v>
      </c>
      <c r="L211" s="40">
        <f>'[1]Tabell 3'!M216</f>
        <v>0</v>
      </c>
      <c r="M211" s="40">
        <f>'[1]Tabell 3'!N216</f>
        <v>-32</v>
      </c>
      <c r="N211" s="40">
        <f>'[1]Tabell 3'!O216</f>
        <v>1090</v>
      </c>
    </row>
    <row r="212" spans="1:14" ht="16">
      <c r="A212" s="97" t="s">
        <v>125</v>
      </c>
      <c r="B212" s="40">
        <v>23319</v>
      </c>
      <c r="C212" s="41">
        <v>18608.535505657164</v>
      </c>
      <c r="D212" s="41">
        <v>14341</v>
      </c>
      <c r="E212" s="41">
        <v>2549</v>
      </c>
      <c r="F212" s="41">
        <v>0</v>
      </c>
      <c r="G212" s="41">
        <v>0</v>
      </c>
      <c r="H212" s="41">
        <v>0</v>
      </c>
      <c r="I212" s="41">
        <v>0</v>
      </c>
      <c r="J212" s="41">
        <v>0</v>
      </c>
      <c r="K212" s="41">
        <v>1718.5355056571632</v>
      </c>
      <c r="L212" s="40">
        <f>'[1]Tabell 3'!M217</f>
        <v>0</v>
      </c>
      <c r="M212" s="40">
        <f>'[1]Tabell 3'!N217</f>
        <v>34</v>
      </c>
      <c r="N212" s="40">
        <f>'[1]Tabell 3'!O217</f>
        <v>1090</v>
      </c>
    </row>
    <row r="213" spans="1:14" ht="16">
      <c r="A213" s="97" t="s">
        <v>129</v>
      </c>
      <c r="B213" s="40">
        <v>4429</v>
      </c>
      <c r="C213" s="41">
        <v>27272.763305621407</v>
      </c>
      <c r="D213" s="41">
        <v>18187</v>
      </c>
      <c r="E213" s="41">
        <v>6924</v>
      </c>
      <c r="F213" s="41">
        <v>0</v>
      </c>
      <c r="G213" s="41">
        <v>0</v>
      </c>
      <c r="H213" s="41">
        <v>0</v>
      </c>
      <c r="I213" s="41">
        <v>339.92653867081174</v>
      </c>
      <c r="J213" s="41">
        <v>103.30126129343307</v>
      </c>
      <c r="K213" s="41">
        <v>1718.5355056571632</v>
      </c>
      <c r="L213" s="40">
        <f>'[1]Tabell 3'!M218</f>
        <v>1016</v>
      </c>
      <c r="M213" s="40">
        <f>'[1]Tabell 3'!N218</f>
        <v>34</v>
      </c>
      <c r="N213" s="40">
        <f>'[1]Tabell 3'!O218</f>
        <v>1090</v>
      </c>
    </row>
    <row r="214" spans="1:14" ht="16">
      <c r="A214" s="97" t="s">
        <v>153</v>
      </c>
      <c r="B214" s="40">
        <v>10628</v>
      </c>
      <c r="C214" s="41">
        <v>17332.535505657164</v>
      </c>
      <c r="D214" s="41">
        <v>13275</v>
      </c>
      <c r="E214" s="41">
        <v>2339</v>
      </c>
      <c r="F214" s="41">
        <v>0</v>
      </c>
      <c r="G214" s="41">
        <v>0</v>
      </c>
      <c r="H214" s="41">
        <v>0</v>
      </c>
      <c r="I214" s="41">
        <v>0</v>
      </c>
      <c r="J214" s="41">
        <v>0</v>
      </c>
      <c r="K214" s="41">
        <v>1718.5355056571632</v>
      </c>
      <c r="L214" s="40">
        <f>'[1]Tabell 3'!M219</f>
        <v>0</v>
      </c>
      <c r="M214" s="40">
        <f>'[1]Tabell 3'!N219</f>
        <v>34</v>
      </c>
      <c r="N214" s="40">
        <f>'[1]Tabell 3'!O219</f>
        <v>1090</v>
      </c>
    </row>
    <row r="215" spans="1:14" ht="16">
      <c r="A215" s="97" t="s">
        <v>283</v>
      </c>
      <c r="B215" s="40">
        <v>159437</v>
      </c>
      <c r="C215" s="41">
        <v>12579.763305621407</v>
      </c>
      <c r="D215" s="41">
        <v>12199</v>
      </c>
      <c r="E215" s="41">
        <v>-2300</v>
      </c>
      <c r="F215" s="41">
        <v>0</v>
      </c>
      <c r="G215" s="41">
        <v>0</v>
      </c>
      <c r="H215" s="41">
        <v>0</v>
      </c>
      <c r="I215" s="41">
        <v>794.92653867081162</v>
      </c>
      <c r="J215" s="41">
        <v>167.30126129343307</v>
      </c>
      <c r="K215" s="41">
        <v>1718.5355056571632</v>
      </c>
      <c r="L215" s="40">
        <f>'[1]Tabell 3'!M220</f>
        <v>0</v>
      </c>
      <c r="M215" s="40">
        <f>'[1]Tabell 3'!N220</f>
        <v>-32</v>
      </c>
      <c r="N215" s="40">
        <f>'[1]Tabell 3'!O220</f>
        <v>1090</v>
      </c>
    </row>
    <row r="216" spans="1:14" ht="16">
      <c r="A216" s="97" t="s">
        <v>8</v>
      </c>
      <c r="B216" s="40">
        <v>14016</v>
      </c>
      <c r="C216" s="41">
        <v>17083.535505657164</v>
      </c>
      <c r="D216" s="41">
        <v>14948</v>
      </c>
      <c r="E216" s="41">
        <v>417</v>
      </c>
      <c r="F216" s="41">
        <v>0</v>
      </c>
      <c r="G216" s="41">
        <v>0</v>
      </c>
      <c r="H216" s="41">
        <v>0</v>
      </c>
      <c r="I216" s="41">
        <v>0</v>
      </c>
      <c r="J216" s="41">
        <v>0</v>
      </c>
      <c r="K216" s="41">
        <v>1718.5355056571632</v>
      </c>
      <c r="L216" s="40">
        <f>'[1]Tabell 3'!M221</f>
        <v>0</v>
      </c>
      <c r="M216" s="40">
        <f>'[1]Tabell 3'!N221</f>
        <v>-32</v>
      </c>
      <c r="N216" s="40">
        <f>'[1]Tabell 3'!O221</f>
        <v>678</v>
      </c>
    </row>
    <row r="217" spans="1:14" ht="16">
      <c r="A217" s="97" t="s">
        <v>40</v>
      </c>
      <c r="B217" s="40">
        <v>13271</v>
      </c>
      <c r="C217" s="41">
        <v>24224.535505657164</v>
      </c>
      <c r="D217" s="41">
        <v>15881</v>
      </c>
      <c r="E217" s="41">
        <v>6625</v>
      </c>
      <c r="F217" s="41">
        <v>0</v>
      </c>
      <c r="G217" s="41">
        <v>0</v>
      </c>
      <c r="H217" s="41">
        <v>0</v>
      </c>
      <c r="I217" s="41">
        <v>0</v>
      </c>
      <c r="J217" s="41">
        <v>0</v>
      </c>
      <c r="K217" s="41">
        <v>1718.5355056571632</v>
      </c>
      <c r="L217" s="40">
        <f>'[1]Tabell 3'!M222</f>
        <v>0</v>
      </c>
      <c r="M217" s="40">
        <f>'[1]Tabell 3'!N222</f>
        <v>1</v>
      </c>
      <c r="N217" s="40">
        <f>'[1]Tabell 3'!O222</f>
        <v>482</v>
      </c>
    </row>
    <row r="218" spans="1:14" ht="16">
      <c r="A218" s="97" t="s">
        <v>64</v>
      </c>
      <c r="B218" s="40">
        <v>16664</v>
      </c>
      <c r="C218" s="41">
        <v>19491.462044327975</v>
      </c>
      <c r="D218" s="41">
        <v>16012</v>
      </c>
      <c r="E218" s="41">
        <v>1209</v>
      </c>
      <c r="F218" s="41">
        <v>0</v>
      </c>
      <c r="G218" s="41">
        <v>0</v>
      </c>
      <c r="H218" s="41">
        <v>0</v>
      </c>
      <c r="I218" s="41">
        <v>551.92653867081174</v>
      </c>
      <c r="J218" s="41">
        <v>0</v>
      </c>
      <c r="K218" s="41">
        <v>1718.5355056571632</v>
      </c>
      <c r="L218" s="40">
        <f>'[1]Tabell 3'!M223</f>
        <v>0</v>
      </c>
      <c r="M218" s="40">
        <f>'[1]Tabell 3'!N223</f>
        <v>-32</v>
      </c>
      <c r="N218" s="40">
        <f>'[1]Tabell 3'!O223</f>
        <v>523</v>
      </c>
    </row>
    <row r="219" spans="1:14" ht="16">
      <c r="A219" s="97" t="s">
        <v>111</v>
      </c>
      <c r="B219" s="40">
        <v>8669</v>
      </c>
      <c r="C219" s="41">
        <v>19705.535505657164</v>
      </c>
      <c r="D219" s="41">
        <v>15222</v>
      </c>
      <c r="E219" s="41">
        <v>2765</v>
      </c>
      <c r="F219" s="41">
        <v>0</v>
      </c>
      <c r="G219" s="41">
        <v>0</v>
      </c>
      <c r="H219" s="41">
        <v>0</v>
      </c>
      <c r="I219" s="41">
        <v>0</v>
      </c>
      <c r="J219" s="41">
        <v>0</v>
      </c>
      <c r="K219" s="41">
        <v>1718.5355056571632</v>
      </c>
      <c r="L219" s="40">
        <f>'[1]Tabell 3'!M224</f>
        <v>0</v>
      </c>
      <c r="M219" s="40">
        <f>'[1]Tabell 3'!N224</f>
        <v>-32</v>
      </c>
      <c r="N219" s="40">
        <f>'[1]Tabell 3'!O224</f>
        <v>543</v>
      </c>
    </row>
    <row r="220" spans="1:14" ht="16">
      <c r="A220" s="97" t="s">
        <v>114</v>
      </c>
      <c r="B220" s="40">
        <v>25951</v>
      </c>
      <c r="C220" s="41">
        <v>19521.535505657164</v>
      </c>
      <c r="D220" s="41">
        <v>15580</v>
      </c>
      <c r="E220" s="41">
        <v>2223</v>
      </c>
      <c r="F220" s="41">
        <v>0</v>
      </c>
      <c r="G220" s="41">
        <v>0</v>
      </c>
      <c r="H220" s="41">
        <v>0</v>
      </c>
      <c r="I220" s="41">
        <v>0</v>
      </c>
      <c r="J220" s="41">
        <v>0</v>
      </c>
      <c r="K220" s="41">
        <v>1718.5355056571632</v>
      </c>
      <c r="L220" s="40">
        <f>'[1]Tabell 3'!M225</f>
        <v>0</v>
      </c>
      <c r="M220" s="40">
        <f>'[1]Tabell 3'!N225</f>
        <v>-32</v>
      </c>
      <c r="N220" s="40">
        <f>'[1]Tabell 3'!O225</f>
        <v>667</v>
      </c>
    </row>
    <row r="221" spans="1:14" ht="16">
      <c r="A221" s="97" t="s">
        <v>154</v>
      </c>
      <c r="B221" s="40">
        <v>5530</v>
      </c>
      <c r="C221" s="41">
        <v>21724.535505657164</v>
      </c>
      <c r="D221" s="41">
        <v>15453</v>
      </c>
      <c r="E221" s="41">
        <v>4553</v>
      </c>
      <c r="F221" s="41">
        <v>0</v>
      </c>
      <c r="G221" s="41">
        <v>0</v>
      </c>
      <c r="H221" s="41">
        <v>0</v>
      </c>
      <c r="I221" s="41">
        <v>0</v>
      </c>
      <c r="J221" s="41">
        <v>0</v>
      </c>
      <c r="K221" s="41">
        <v>1718.5355056571632</v>
      </c>
      <c r="L221" s="40">
        <f>'[1]Tabell 3'!M226</f>
        <v>135</v>
      </c>
      <c r="M221" s="40">
        <f>'[1]Tabell 3'!N226</f>
        <v>1</v>
      </c>
      <c r="N221" s="40">
        <f>'[1]Tabell 3'!O226</f>
        <v>685</v>
      </c>
    </row>
    <row r="222" spans="1:14" ht="16">
      <c r="A222" s="97" t="s">
        <v>181</v>
      </c>
      <c r="B222" s="40">
        <v>22905</v>
      </c>
      <c r="C222" s="41">
        <v>19383.535505657164</v>
      </c>
      <c r="D222" s="41">
        <v>15974</v>
      </c>
      <c r="E222" s="41">
        <v>1691</v>
      </c>
      <c r="F222" s="41">
        <v>0</v>
      </c>
      <c r="G222" s="41">
        <v>0</v>
      </c>
      <c r="H222" s="41">
        <v>0</v>
      </c>
      <c r="I222" s="41">
        <v>0</v>
      </c>
      <c r="J222" s="41">
        <v>0</v>
      </c>
      <c r="K222" s="41">
        <v>1718.5355056571632</v>
      </c>
      <c r="L222" s="40">
        <f>'[1]Tabell 3'!M227</f>
        <v>0</v>
      </c>
      <c r="M222" s="40">
        <f>'[1]Tabell 3'!N227</f>
        <v>1</v>
      </c>
      <c r="N222" s="40">
        <f>'[1]Tabell 3'!O227</f>
        <v>773</v>
      </c>
    </row>
    <row r="223" spans="1:14" ht="16">
      <c r="A223" s="97" t="s">
        <v>189</v>
      </c>
      <c r="B223" s="40">
        <v>4350</v>
      </c>
      <c r="C223" s="41">
        <v>23375.535505657164</v>
      </c>
      <c r="D223" s="41">
        <v>17356</v>
      </c>
      <c r="E223" s="41">
        <v>4301</v>
      </c>
      <c r="F223" s="41">
        <v>0</v>
      </c>
      <c r="G223" s="41">
        <v>0</v>
      </c>
      <c r="H223" s="41">
        <v>0</v>
      </c>
      <c r="I223" s="41">
        <v>0</v>
      </c>
      <c r="J223" s="41">
        <v>0</v>
      </c>
      <c r="K223" s="41">
        <v>1718.5355056571632</v>
      </c>
      <c r="L223" s="40">
        <f>'[1]Tabell 3'!M228</f>
        <v>0</v>
      </c>
      <c r="M223" s="40">
        <f>'[1]Tabell 3'!N228</f>
        <v>-32</v>
      </c>
      <c r="N223" s="40">
        <f>'[1]Tabell 3'!O228</f>
        <v>912</v>
      </c>
    </row>
    <row r="224" spans="1:14" ht="16">
      <c r="A224" s="97" t="s">
        <v>209</v>
      </c>
      <c r="B224" s="40">
        <v>9946</v>
      </c>
      <c r="C224" s="41">
        <v>18317.535505657164</v>
      </c>
      <c r="D224" s="41">
        <v>15118</v>
      </c>
      <c r="E224" s="41">
        <v>1481</v>
      </c>
      <c r="F224" s="41">
        <v>0</v>
      </c>
      <c r="G224" s="41">
        <v>0</v>
      </c>
      <c r="H224" s="41">
        <v>0</v>
      </c>
      <c r="I224" s="41">
        <v>0</v>
      </c>
      <c r="J224" s="41">
        <v>0</v>
      </c>
      <c r="K224" s="41">
        <v>1718.5355056571632</v>
      </c>
      <c r="L224" s="40">
        <f>'[1]Tabell 3'!M229</f>
        <v>0</v>
      </c>
      <c r="M224" s="40">
        <f>'[1]Tabell 3'!N229</f>
        <v>-32</v>
      </c>
      <c r="N224" s="40">
        <f>'[1]Tabell 3'!O229</f>
        <v>668</v>
      </c>
    </row>
    <row r="225" spans="1:14" ht="16">
      <c r="A225" s="97" t="s">
        <v>265</v>
      </c>
      <c r="B225" s="40">
        <v>159663</v>
      </c>
      <c r="C225" s="41">
        <v>11646.462044327975</v>
      </c>
      <c r="D225" s="41">
        <v>9894</v>
      </c>
      <c r="E225" s="41">
        <v>-615</v>
      </c>
      <c r="F225" s="41">
        <v>0</v>
      </c>
      <c r="G225" s="41">
        <v>0</v>
      </c>
      <c r="H225" s="41">
        <v>0</v>
      </c>
      <c r="I225" s="41">
        <v>648.92653867081174</v>
      </c>
      <c r="J225" s="41">
        <v>0</v>
      </c>
      <c r="K225" s="41">
        <v>1718.5355056571632</v>
      </c>
      <c r="L225" s="40">
        <f>'[1]Tabell 3'!M230</f>
        <v>0</v>
      </c>
      <c r="M225" s="40">
        <f>'[1]Tabell 3'!N230</f>
        <v>-32</v>
      </c>
      <c r="N225" s="40">
        <f>'[1]Tabell 3'!O230</f>
        <v>1414</v>
      </c>
    </row>
    <row r="226" spans="1:14" ht="16">
      <c r="A226" s="97" t="s">
        <v>12</v>
      </c>
      <c r="B226" s="40">
        <v>22813</v>
      </c>
      <c r="C226" s="41">
        <v>20169.535505657164</v>
      </c>
      <c r="D226" s="41">
        <v>14606</v>
      </c>
      <c r="E226" s="41">
        <v>3845</v>
      </c>
      <c r="F226" s="41">
        <v>0</v>
      </c>
      <c r="G226" s="41">
        <v>0</v>
      </c>
      <c r="H226" s="41">
        <v>0</v>
      </c>
      <c r="I226" s="41">
        <v>0</v>
      </c>
      <c r="J226" s="41">
        <v>0</v>
      </c>
      <c r="K226" s="41">
        <v>1718.5355056571632</v>
      </c>
      <c r="L226" s="40">
        <f>'[1]Tabell 3'!M231</f>
        <v>0</v>
      </c>
      <c r="M226" s="40">
        <f>'[1]Tabell 3'!N231</f>
        <v>217</v>
      </c>
      <c r="N226" s="40">
        <f>'[1]Tabell 3'!O231</f>
        <v>1120</v>
      </c>
    </row>
    <row r="227" spans="1:14" ht="16">
      <c r="A227" s="97" t="s">
        <v>20</v>
      </c>
      <c r="B227" s="40">
        <v>51774</v>
      </c>
      <c r="C227" s="41">
        <v>19185.836766950597</v>
      </c>
      <c r="D227" s="41">
        <v>14653</v>
      </c>
      <c r="E227" s="41">
        <v>2807</v>
      </c>
      <c r="F227" s="41">
        <v>0</v>
      </c>
      <c r="G227" s="41">
        <v>0</v>
      </c>
      <c r="H227" s="41">
        <v>0</v>
      </c>
      <c r="I227" s="41">
        <v>0</v>
      </c>
      <c r="J227" s="41">
        <v>7.3012612934330718</v>
      </c>
      <c r="K227" s="41">
        <v>1718.5355056571632</v>
      </c>
      <c r="L227" s="40">
        <f>'[1]Tabell 3'!M232</f>
        <v>0</v>
      </c>
      <c r="M227" s="40">
        <f>'[1]Tabell 3'!N232</f>
        <v>249</v>
      </c>
      <c r="N227" s="40">
        <f>'[1]Tabell 3'!O232</f>
        <v>1120</v>
      </c>
    </row>
    <row r="228" spans="1:14" ht="16">
      <c r="A228" s="97" t="s">
        <v>43</v>
      </c>
      <c r="B228" s="40">
        <v>59968</v>
      </c>
      <c r="C228" s="41">
        <v>12089.535505657163</v>
      </c>
      <c r="D228" s="41">
        <v>10382</v>
      </c>
      <c r="E228" s="41">
        <v>-11</v>
      </c>
      <c r="F228" s="41">
        <v>0</v>
      </c>
      <c r="G228" s="41">
        <v>0</v>
      </c>
      <c r="H228" s="41">
        <v>0</v>
      </c>
      <c r="I228" s="41">
        <v>0</v>
      </c>
      <c r="J228" s="41">
        <v>0</v>
      </c>
      <c r="K228" s="41">
        <v>1718.5355056571632</v>
      </c>
      <c r="L228" s="40">
        <f>'[1]Tabell 3'!M233</f>
        <v>0</v>
      </c>
      <c r="M228" s="40">
        <f>'[1]Tabell 3'!N233</f>
        <v>249</v>
      </c>
      <c r="N228" s="40">
        <f>'[1]Tabell 3'!O233</f>
        <v>1120</v>
      </c>
    </row>
    <row r="229" spans="1:14" ht="16">
      <c r="A229" s="97" t="s">
        <v>49</v>
      </c>
      <c r="B229" s="40">
        <v>10438</v>
      </c>
      <c r="C229" s="41">
        <v>19017.535505657164</v>
      </c>
      <c r="D229" s="41">
        <v>15070</v>
      </c>
      <c r="E229" s="41">
        <v>2229</v>
      </c>
      <c r="F229" s="41">
        <v>0</v>
      </c>
      <c r="G229" s="41">
        <v>0</v>
      </c>
      <c r="H229" s="41">
        <v>0</v>
      </c>
      <c r="I229" s="41">
        <v>0</v>
      </c>
      <c r="J229" s="41">
        <v>0</v>
      </c>
      <c r="K229" s="41">
        <v>1718.5355056571632</v>
      </c>
      <c r="L229" s="40">
        <f>'[1]Tabell 3'!M234</f>
        <v>0</v>
      </c>
      <c r="M229" s="40">
        <f>'[1]Tabell 3'!N234</f>
        <v>249</v>
      </c>
      <c r="N229" s="40">
        <f>'[1]Tabell 3'!O234</f>
        <v>1120</v>
      </c>
    </row>
    <row r="230" spans="1:14" ht="16">
      <c r="A230" s="97" t="s">
        <v>70</v>
      </c>
      <c r="B230" s="40">
        <v>15336</v>
      </c>
      <c r="C230" s="41">
        <v>21944.535505657164</v>
      </c>
      <c r="D230" s="41">
        <v>16069</v>
      </c>
      <c r="E230" s="41">
        <v>4157</v>
      </c>
      <c r="F230" s="41">
        <v>0</v>
      </c>
      <c r="G230" s="41">
        <v>0</v>
      </c>
      <c r="H230" s="41">
        <v>0</v>
      </c>
      <c r="I230" s="41">
        <v>0</v>
      </c>
      <c r="J230" s="41">
        <v>0</v>
      </c>
      <c r="K230" s="41">
        <v>1718.5355056571632</v>
      </c>
      <c r="L230" s="40">
        <f>'[1]Tabell 3'!M235</f>
        <v>0</v>
      </c>
      <c r="M230" s="40">
        <f>'[1]Tabell 3'!N235</f>
        <v>217</v>
      </c>
      <c r="N230" s="40">
        <f>'[1]Tabell 3'!O235</f>
        <v>1120</v>
      </c>
    </row>
    <row r="231" spans="1:14" ht="16">
      <c r="A231" s="97" t="s">
        <v>119</v>
      </c>
      <c r="B231" s="40">
        <v>16081</v>
      </c>
      <c r="C231" s="41">
        <v>15683.535505657163</v>
      </c>
      <c r="D231" s="41">
        <v>13668</v>
      </c>
      <c r="E231" s="41">
        <v>297</v>
      </c>
      <c r="F231" s="41">
        <v>0</v>
      </c>
      <c r="G231" s="41">
        <v>0</v>
      </c>
      <c r="H231" s="41">
        <v>0</v>
      </c>
      <c r="I231" s="41">
        <v>0</v>
      </c>
      <c r="J231" s="41">
        <v>0</v>
      </c>
      <c r="K231" s="41">
        <v>1718.5355056571632</v>
      </c>
      <c r="L231" s="40">
        <f>'[1]Tabell 3'!M236</f>
        <v>0</v>
      </c>
      <c r="M231" s="40">
        <f>'[1]Tabell 3'!N236</f>
        <v>249</v>
      </c>
      <c r="N231" s="40">
        <f>'[1]Tabell 3'!O236</f>
        <v>1120</v>
      </c>
    </row>
    <row r="232" spans="1:14" ht="16">
      <c r="A232" s="97" t="s">
        <v>131</v>
      </c>
      <c r="B232" s="40">
        <v>26414</v>
      </c>
      <c r="C232" s="41">
        <v>22992.535505657164</v>
      </c>
      <c r="D232" s="41">
        <v>15047</v>
      </c>
      <c r="E232" s="41">
        <v>6227</v>
      </c>
      <c r="F232" s="41">
        <v>0</v>
      </c>
      <c r="G232" s="41">
        <v>0</v>
      </c>
      <c r="H232" s="41">
        <v>0</v>
      </c>
      <c r="I232" s="41">
        <v>0</v>
      </c>
      <c r="J232" s="41">
        <v>0</v>
      </c>
      <c r="K232" s="41">
        <v>1718.5355056571632</v>
      </c>
      <c r="L232" s="40">
        <f>'[1]Tabell 3'!M237</f>
        <v>54</v>
      </c>
      <c r="M232" s="40">
        <f>'[1]Tabell 3'!N237</f>
        <v>249</v>
      </c>
      <c r="N232" s="40">
        <f>'[1]Tabell 3'!O237</f>
        <v>1120</v>
      </c>
    </row>
    <row r="233" spans="1:14" ht="16">
      <c r="A233" s="97" t="s">
        <v>137</v>
      </c>
      <c r="B233" s="40">
        <v>10196</v>
      </c>
      <c r="C233" s="41">
        <v>19245.535505657164</v>
      </c>
      <c r="D233" s="41">
        <v>14274</v>
      </c>
      <c r="E233" s="41">
        <v>1961</v>
      </c>
      <c r="F233" s="41">
        <v>0</v>
      </c>
      <c r="G233" s="41">
        <v>1292</v>
      </c>
      <c r="H233" s="41">
        <v>0</v>
      </c>
      <c r="I233" s="41">
        <v>0</v>
      </c>
      <c r="J233" s="41">
        <v>0</v>
      </c>
      <c r="K233" s="41">
        <v>1718.5355056571632</v>
      </c>
      <c r="L233" s="40">
        <f>'[1]Tabell 3'!M238</f>
        <v>0</v>
      </c>
      <c r="M233" s="40">
        <f>'[1]Tabell 3'!N238</f>
        <v>315</v>
      </c>
      <c r="N233" s="40">
        <f>'[1]Tabell 3'!O238</f>
        <v>1120</v>
      </c>
    </row>
    <row r="234" spans="1:14" ht="16">
      <c r="A234" s="97" t="s">
        <v>144</v>
      </c>
      <c r="B234" s="40">
        <v>20560</v>
      </c>
      <c r="C234" s="41">
        <v>17195.763305621407</v>
      </c>
      <c r="D234" s="41">
        <v>14228</v>
      </c>
      <c r="E234" s="41">
        <v>656</v>
      </c>
      <c r="F234" s="41">
        <v>0</v>
      </c>
      <c r="G234" s="41">
        <v>65</v>
      </c>
      <c r="H234" s="41">
        <v>0</v>
      </c>
      <c r="I234" s="41">
        <v>312.92653867081174</v>
      </c>
      <c r="J234" s="41">
        <v>215.30126129343307</v>
      </c>
      <c r="K234" s="41">
        <v>1718.5355056571632</v>
      </c>
      <c r="L234" s="40">
        <f>'[1]Tabell 3'!M239</f>
        <v>0</v>
      </c>
      <c r="M234" s="40">
        <f>'[1]Tabell 3'!N239</f>
        <v>249</v>
      </c>
      <c r="N234" s="40">
        <f>'[1]Tabell 3'!O239</f>
        <v>1120</v>
      </c>
    </row>
    <row r="235" spans="1:14" ht="16">
      <c r="A235" s="97" t="s">
        <v>167</v>
      </c>
      <c r="B235" s="40">
        <v>6920</v>
      </c>
      <c r="C235" s="41">
        <v>24094.763305621407</v>
      </c>
      <c r="D235" s="41">
        <v>18128</v>
      </c>
      <c r="E235" s="41">
        <v>2813</v>
      </c>
      <c r="F235" s="41">
        <v>0</v>
      </c>
      <c r="G235" s="41">
        <v>170</v>
      </c>
      <c r="H235" s="41">
        <v>0</v>
      </c>
      <c r="I235" s="41">
        <v>1177.9265386708116</v>
      </c>
      <c r="J235" s="41">
        <v>87.301261293433072</v>
      </c>
      <c r="K235" s="41">
        <v>1718.5355056571632</v>
      </c>
      <c r="L235" s="40">
        <f>'[1]Tabell 3'!M240</f>
        <v>0</v>
      </c>
      <c r="M235" s="40">
        <f>'[1]Tabell 3'!N240</f>
        <v>249</v>
      </c>
      <c r="N235" s="40">
        <f>'[1]Tabell 3'!O240</f>
        <v>1120</v>
      </c>
    </row>
    <row r="236" spans="1:14" ht="16">
      <c r="A236" s="97" t="s">
        <v>180</v>
      </c>
      <c r="B236" s="40">
        <v>11082</v>
      </c>
      <c r="C236" s="41">
        <v>21375.535505657164</v>
      </c>
      <c r="D236" s="41">
        <v>15893</v>
      </c>
      <c r="E236" s="41">
        <v>3764</v>
      </c>
      <c r="F236" s="41">
        <v>0</v>
      </c>
      <c r="G236" s="41">
        <v>0</v>
      </c>
      <c r="H236" s="41">
        <v>0</v>
      </c>
      <c r="I236" s="41">
        <v>0</v>
      </c>
      <c r="J236" s="41">
        <v>0</v>
      </c>
      <c r="K236" s="41">
        <v>1718.5355056571632</v>
      </c>
      <c r="L236" s="40">
        <f>'[1]Tabell 3'!M241</f>
        <v>0</v>
      </c>
      <c r="M236" s="40">
        <f>'[1]Tabell 3'!N241</f>
        <v>249</v>
      </c>
      <c r="N236" s="40">
        <f>'[1]Tabell 3'!O241</f>
        <v>1120</v>
      </c>
    </row>
    <row r="237" spans="1:14" ht="16">
      <c r="A237" s="97" t="s">
        <v>192</v>
      </c>
      <c r="B237" s="40">
        <v>10956</v>
      </c>
      <c r="C237" s="41">
        <v>16898.535505657164</v>
      </c>
      <c r="D237" s="41">
        <v>14017</v>
      </c>
      <c r="E237" s="41">
        <v>1163</v>
      </c>
      <c r="F237" s="41">
        <v>0</v>
      </c>
      <c r="G237" s="41">
        <v>0</v>
      </c>
      <c r="H237" s="41">
        <v>0</v>
      </c>
      <c r="I237" s="41">
        <v>0</v>
      </c>
      <c r="J237" s="41">
        <v>0</v>
      </c>
      <c r="K237" s="41">
        <v>1718.5355056571632</v>
      </c>
      <c r="L237" s="40">
        <f>'[1]Tabell 3'!M242</f>
        <v>0</v>
      </c>
      <c r="M237" s="40">
        <f>'[1]Tabell 3'!N242</f>
        <v>249</v>
      </c>
      <c r="N237" s="40">
        <f>'[1]Tabell 3'!O242</f>
        <v>1120</v>
      </c>
    </row>
    <row r="238" spans="1:14" ht="16">
      <c r="A238" s="97" t="s">
        <v>214</v>
      </c>
      <c r="B238" s="40">
        <v>11256</v>
      </c>
      <c r="C238" s="41">
        <v>16167.535505657163</v>
      </c>
      <c r="D238" s="41">
        <v>13706</v>
      </c>
      <c r="E238" s="41">
        <v>743</v>
      </c>
      <c r="F238" s="41">
        <v>0</v>
      </c>
      <c r="G238" s="41">
        <v>0</v>
      </c>
      <c r="H238" s="41">
        <v>0</v>
      </c>
      <c r="I238" s="41">
        <v>0</v>
      </c>
      <c r="J238" s="41">
        <v>0</v>
      </c>
      <c r="K238" s="41">
        <v>1718.5355056571632</v>
      </c>
      <c r="L238" s="40">
        <f>'[1]Tabell 3'!M243</f>
        <v>0</v>
      </c>
      <c r="M238" s="40">
        <f>'[1]Tabell 3'!N243</f>
        <v>217</v>
      </c>
      <c r="N238" s="40">
        <f>'[1]Tabell 3'!O243</f>
        <v>1120</v>
      </c>
    </row>
    <row r="239" spans="1:14" ht="16">
      <c r="A239" s="97" t="s">
        <v>249</v>
      </c>
      <c r="B239" s="40">
        <v>6734</v>
      </c>
      <c r="C239" s="41">
        <v>26288.535505657164</v>
      </c>
      <c r="D239" s="41">
        <v>18055</v>
      </c>
      <c r="E239" s="41">
        <v>6515</v>
      </c>
      <c r="F239" s="41">
        <v>0</v>
      </c>
      <c r="G239" s="41">
        <v>0</v>
      </c>
      <c r="H239" s="41">
        <v>0</v>
      </c>
      <c r="I239" s="41">
        <v>0</v>
      </c>
      <c r="J239" s="41">
        <v>0</v>
      </c>
      <c r="K239" s="41">
        <v>1718.5355056571632</v>
      </c>
      <c r="L239" s="40">
        <f>'[1]Tabell 3'!M244</f>
        <v>0</v>
      </c>
      <c r="M239" s="40">
        <f>'[1]Tabell 3'!N244</f>
        <v>249</v>
      </c>
      <c r="N239" s="40">
        <f>'[1]Tabell 3'!O244</f>
        <v>1120</v>
      </c>
    </row>
    <row r="240" spans="1:14" ht="16">
      <c r="A240" s="97" t="s">
        <v>277</v>
      </c>
      <c r="B240" s="40">
        <v>6923</v>
      </c>
      <c r="C240" s="41">
        <v>28917.535505657164</v>
      </c>
      <c r="D240" s="41">
        <v>17391</v>
      </c>
      <c r="E240" s="41">
        <v>8145</v>
      </c>
      <c r="F240" s="41">
        <v>0</v>
      </c>
      <c r="G240" s="41">
        <v>1536</v>
      </c>
      <c r="H240" s="41">
        <v>127</v>
      </c>
      <c r="I240" s="41">
        <v>0</v>
      </c>
      <c r="J240" s="41">
        <v>0</v>
      </c>
      <c r="K240" s="41">
        <v>1718.5355056571632</v>
      </c>
      <c r="L240" s="40">
        <f>'[1]Tabell 3'!M245</f>
        <v>0</v>
      </c>
      <c r="M240" s="40">
        <f>'[1]Tabell 3'!N245</f>
        <v>315</v>
      </c>
      <c r="N240" s="40">
        <f>'[1]Tabell 3'!O245</f>
        <v>1120</v>
      </c>
    </row>
    <row r="241" spans="1:14" ht="16">
      <c r="A241" s="97" t="s">
        <v>18</v>
      </c>
      <c r="B241" s="40">
        <v>26462</v>
      </c>
      <c r="C241" s="41">
        <v>23232.535505657164</v>
      </c>
      <c r="D241" s="41">
        <v>17155</v>
      </c>
      <c r="E241" s="41">
        <v>4359</v>
      </c>
      <c r="F241" s="41">
        <v>0</v>
      </c>
      <c r="G241" s="41">
        <v>0</v>
      </c>
      <c r="H241" s="41">
        <v>0</v>
      </c>
      <c r="I241" s="41">
        <v>0</v>
      </c>
      <c r="J241" s="41">
        <v>0</v>
      </c>
      <c r="K241" s="41">
        <v>1718.5355056571632</v>
      </c>
      <c r="L241" s="40">
        <f>'[1]Tabell 3'!M246</f>
        <v>0</v>
      </c>
      <c r="M241" s="40">
        <f>'[1]Tabell 3'!N246</f>
        <v>147</v>
      </c>
      <c r="N241" s="40">
        <f>'[1]Tabell 3'!O246</f>
        <v>993</v>
      </c>
    </row>
    <row r="242" spans="1:14" ht="16">
      <c r="A242" s="97" t="s">
        <v>58</v>
      </c>
      <c r="B242" s="40">
        <v>103581</v>
      </c>
      <c r="C242" s="41">
        <v>11455.763305621407</v>
      </c>
      <c r="D242" s="41">
        <v>10408</v>
      </c>
      <c r="E242" s="41">
        <v>-943</v>
      </c>
      <c r="F242" s="41">
        <v>0</v>
      </c>
      <c r="G242" s="41">
        <v>0</v>
      </c>
      <c r="H242" s="41">
        <v>0</v>
      </c>
      <c r="I242" s="41">
        <v>196.92653867081174</v>
      </c>
      <c r="J242" s="41">
        <v>75.301261293433072</v>
      </c>
      <c r="K242" s="41">
        <v>1718.5355056571632</v>
      </c>
      <c r="L242" s="40">
        <f>'[1]Tabell 3'!M247</f>
        <v>0</v>
      </c>
      <c r="M242" s="40">
        <f>'[1]Tabell 3'!N247</f>
        <v>114</v>
      </c>
      <c r="N242" s="40">
        <f>'[1]Tabell 3'!O247</f>
        <v>993</v>
      </c>
    </row>
    <row r="243" spans="1:14" ht="16">
      <c r="A243" s="97" t="s">
        <v>74</v>
      </c>
      <c r="B243" s="40">
        <v>9375</v>
      </c>
      <c r="C243" s="41">
        <v>17011.535505657164</v>
      </c>
      <c r="D243" s="41">
        <v>13382</v>
      </c>
      <c r="E243" s="41">
        <v>1911</v>
      </c>
      <c r="F243" s="41">
        <v>0</v>
      </c>
      <c r="G243" s="41">
        <v>0</v>
      </c>
      <c r="H243" s="41">
        <v>0</v>
      </c>
      <c r="I243" s="41">
        <v>0</v>
      </c>
      <c r="J243" s="41">
        <v>0</v>
      </c>
      <c r="K243" s="41">
        <v>1718.5355056571632</v>
      </c>
      <c r="L243" s="40">
        <f>'[1]Tabell 3'!M248</f>
        <v>0</v>
      </c>
      <c r="M243" s="40">
        <f>'[1]Tabell 3'!N248</f>
        <v>249</v>
      </c>
      <c r="N243" s="40">
        <f>'[1]Tabell 3'!O248</f>
        <v>993</v>
      </c>
    </row>
    <row r="244" spans="1:14" ht="16">
      <c r="A244" s="97" t="s">
        <v>76</v>
      </c>
      <c r="B244" s="40">
        <v>37693</v>
      </c>
      <c r="C244" s="41">
        <v>16202.535505657163</v>
      </c>
      <c r="D244" s="41">
        <v>13005</v>
      </c>
      <c r="E244" s="41">
        <v>1479</v>
      </c>
      <c r="F244" s="41">
        <v>0</v>
      </c>
      <c r="G244" s="41">
        <v>0</v>
      </c>
      <c r="H244" s="41">
        <v>0</v>
      </c>
      <c r="I244" s="41">
        <v>0</v>
      </c>
      <c r="J244" s="41">
        <v>0</v>
      </c>
      <c r="K244" s="41">
        <v>1718.5355056571632</v>
      </c>
      <c r="L244" s="40">
        <f>'[1]Tabell 3'!M249</f>
        <v>0</v>
      </c>
      <c r="M244" s="40">
        <f>'[1]Tabell 3'!N249</f>
        <v>147</v>
      </c>
      <c r="N244" s="40">
        <f>'[1]Tabell 3'!O249</f>
        <v>993</v>
      </c>
    </row>
    <row r="245" spans="1:14" ht="16">
      <c r="A245" s="97" t="s">
        <v>128</v>
      </c>
      <c r="B245" s="40">
        <v>18581</v>
      </c>
      <c r="C245" s="41">
        <v>23523.535505657164</v>
      </c>
      <c r="D245" s="41">
        <v>16819</v>
      </c>
      <c r="E245" s="41">
        <v>4818</v>
      </c>
      <c r="F245" s="41">
        <v>0</v>
      </c>
      <c r="G245" s="41">
        <v>168</v>
      </c>
      <c r="H245" s="41">
        <v>0</v>
      </c>
      <c r="I245" s="41">
        <v>0</v>
      </c>
      <c r="J245" s="41">
        <v>0</v>
      </c>
      <c r="K245" s="41">
        <v>1718.5355056571632</v>
      </c>
      <c r="L245" s="40">
        <f>'[1]Tabell 3'!M250</f>
        <v>0</v>
      </c>
      <c r="M245" s="40">
        <f>'[1]Tabell 3'!N250</f>
        <v>282</v>
      </c>
      <c r="N245" s="40">
        <f>'[1]Tabell 3'!O250</f>
        <v>993</v>
      </c>
    </row>
    <row r="246" spans="1:14" ht="16">
      <c r="A246" s="97" t="s">
        <v>155</v>
      </c>
      <c r="B246" s="40">
        <v>9381</v>
      </c>
      <c r="C246" s="41">
        <v>24857.535505657164</v>
      </c>
      <c r="D246" s="41">
        <v>17959</v>
      </c>
      <c r="E246" s="41">
        <v>5180</v>
      </c>
      <c r="F246" s="41">
        <v>0</v>
      </c>
      <c r="G246" s="41">
        <v>0</v>
      </c>
      <c r="H246" s="41">
        <v>0</v>
      </c>
      <c r="I246" s="41">
        <v>0</v>
      </c>
      <c r="J246" s="41">
        <v>0</v>
      </c>
      <c r="K246" s="41">
        <v>1718.5355056571632</v>
      </c>
      <c r="L246" s="40">
        <f>'[1]Tabell 3'!M251</f>
        <v>0</v>
      </c>
      <c r="M246" s="40">
        <f>'[1]Tabell 3'!N251</f>
        <v>147</v>
      </c>
      <c r="N246" s="40">
        <f>'[1]Tabell 3'!O251</f>
        <v>993</v>
      </c>
    </row>
    <row r="247" spans="1:14" ht="16">
      <c r="A247" s="97" t="s">
        <v>165</v>
      </c>
      <c r="B247" s="40">
        <v>5773</v>
      </c>
      <c r="C247" s="41">
        <v>22529.535505657164</v>
      </c>
      <c r="D247" s="41">
        <v>16117</v>
      </c>
      <c r="E247" s="41">
        <v>4694</v>
      </c>
      <c r="F247" s="41">
        <v>0</v>
      </c>
      <c r="G247" s="41">
        <v>0</v>
      </c>
      <c r="H247" s="41">
        <v>0</v>
      </c>
      <c r="I247" s="41">
        <v>0</v>
      </c>
      <c r="J247" s="41">
        <v>0</v>
      </c>
      <c r="K247" s="41">
        <v>1718.5355056571632</v>
      </c>
      <c r="L247" s="40">
        <f>'[1]Tabell 3'!M252</f>
        <v>0</v>
      </c>
      <c r="M247" s="40">
        <f>'[1]Tabell 3'!N252</f>
        <v>114</v>
      </c>
      <c r="N247" s="40">
        <f>'[1]Tabell 3'!O252</f>
        <v>993</v>
      </c>
    </row>
    <row r="248" spans="1:14" ht="16">
      <c r="A248" s="97" t="s">
        <v>171</v>
      </c>
      <c r="B248" s="40">
        <v>11563</v>
      </c>
      <c r="C248" s="41">
        <v>24150.535505657164</v>
      </c>
      <c r="D248" s="41">
        <v>17919</v>
      </c>
      <c r="E248" s="41">
        <v>4513</v>
      </c>
      <c r="F248" s="41">
        <v>0</v>
      </c>
      <c r="G248" s="41">
        <v>0</v>
      </c>
      <c r="H248" s="41">
        <v>0</v>
      </c>
      <c r="I248" s="41">
        <v>0</v>
      </c>
      <c r="J248" s="41">
        <v>0</v>
      </c>
      <c r="K248" s="41">
        <v>1718.5355056571632</v>
      </c>
      <c r="L248" s="40">
        <f>'[1]Tabell 3'!M253</f>
        <v>0</v>
      </c>
      <c r="M248" s="40">
        <f>'[1]Tabell 3'!N253</f>
        <v>282</v>
      </c>
      <c r="N248" s="40">
        <f>'[1]Tabell 3'!O253</f>
        <v>993</v>
      </c>
    </row>
    <row r="249" spans="1:14" ht="16">
      <c r="A249" s="97" t="s">
        <v>183</v>
      </c>
      <c r="B249" s="40">
        <v>38719</v>
      </c>
      <c r="C249" s="41">
        <v>17099.535505657164</v>
      </c>
      <c r="D249" s="41">
        <v>12216</v>
      </c>
      <c r="E249" s="41">
        <v>3165</v>
      </c>
      <c r="F249" s="41">
        <v>0</v>
      </c>
      <c r="G249" s="41">
        <v>0</v>
      </c>
      <c r="H249" s="41">
        <v>0</v>
      </c>
      <c r="I249" s="41">
        <v>0</v>
      </c>
      <c r="J249" s="41">
        <v>0</v>
      </c>
      <c r="K249" s="41">
        <v>1718.5355056571632</v>
      </c>
      <c r="L249" s="40">
        <f>'[1]Tabell 3'!M254</f>
        <v>0</v>
      </c>
      <c r="M249" s="40">
        <f>'[1]Tabell 3'!N254</f>
        <v>114</v>
      </c>
      <c r="N249" s="40">
        <f>'[1]Tabell 3'!O254</f>
        <v>993</v>
      </c>
    </row>
    <row r="250" spans="1:14" ht="16">
      <c r="A250" s="97" t="s">
        <v>216</v>
      </c>
      <c r="B250" s="40">
        <v>24957</v>
      </c>
      <c r="C250" s="41">
        <v>22327.535505657164</v>
      </c>
      <c r="D250" s="41">
        <v>15990</v>
      </c>
      <c r="E250" s="41">
        <v>4619</v>
      </c>
      <c r="F250" s="41">
        <v>0</v>
      </c>
      <c r="G250" s="41">
        <v>0</v>
      </c>
      <c r="H250" s="41">
        <v>0</v>
      </c>
      <c r="I250" s="41">
        <v>0</v>
      </c>
      <c r="J250" s="41">
        <v>0</v>
      </c>
      <c r="K250" s="41">
        <v>1718.5355056571632</v>
      </c>
      <c r="L250" s="40">
        <f>'[1]Tabell 3'!M255</f>
        <v>5</v>
      </c>
      <c r="M250" s="40">
        <f>'[1]Tabell 3'!N255</f>
        <v>147</v>
      </c>
      <c r="N250" s="40">
        <f>'[1]Tabell 3'!O255</f>
        <v>993</v>
      </c>
    </row>
    <row r="251" spans="1:14" ht="16">
      <c r="A251" s="97" t="s">
        <v>82</v>
      </c>
      <c r="B251" s="40">
        <v>24665</v>
      </c>
      <c r="C251" s="41">
        <v>21592.535505657164</v>
      </c>
      <c r="D251" s="41">
        <v>16579</v>
      </c>
      <c r="E251" s="41">
        <v>3295</v>
      </c>
      <c r="F251" s="41">
        <v>0</v>
      </c>
      <c r="G251" s="41">
        <v>0</v>
      </c>
      <c r="H251" s="41">
        <v>0</v>
      </c>
      <c r="I251" s="41">
        <v>0</v>
      </c>
      <c r="J251" s="41">
        <v>0</v>
      </c>
      <c r="K251" s="41">
        <v>1718.5355056571632</v>
      </c>
      <c r="L251" s="40">
        <f>'[1]Tabell 3'!M256</f>
        <v>0</v>
      </c>
      <c r="M251" s="40">
        <f>'[1]Tabell 3'!N256</f>
        <v>180</v>
      </c>
      <c r="N251" s="40">
        <f>'[1]Tabell 3'!O256</f>
        <v>749</v>
      </c>
    </row>
    <row r="252" spans="1:14" ht="16">
      <c r="A252" s="97" t="s">
        <v>105</v>
      </c>
      <c r="B252" s="40">
        <v>17652</v>
      </c>
      <c r="C252" s="41">
        <v>24937.535505657164</v>
      </c>
      <c r="D252" s="41">
        <v>18241</v>
      </c>
      <c r="E252" s="41">
        <v>4978</v>
      </c>
      <c r="F252" s="41">
        <v>0</v>
      </c>
      <c r="G252" s="41">
        <v>0</v>
      </c>
      <c r="H252" s="41">
        <v>0</v>
      </c>
      <c r="I252" s="41">
        <v>0</v>
      </c>
      <c r="J252" s="41">
        <v>0</v>
      </c>
      <c r="K252" s="41">
        <v>1718.5355056571632</v>
      </c>
      <c r="L252" s="40">
        <f>'[1]Tabell 3'!M257</f>
        <v>273</v>
      </c>
      <c r="M252" s="40">
        <f>'[1]Tabell 3'!N257</f>
        <v>180</v>
      </c>
      <c r="N252" s="40">
        <f>'[1]Tabell 3'!O257</f>
        <v>721</v>
      </c>
    </row>
    <row r="253" spans="1:14" ht="16">
      <c r="A253" s="97" t="s">
        <v>193</v>
      </c>
      <c r="B253" s="40">
        <v>18548</v>
      </c>
      <c r="C253" s="41">
        <v>29355.535505657164</v>
      </c>
      <c r="D253" s="41">
        <v>19031</v>
      </c>
      <c r="E253" s="41">
        <v>8436</v>
      </c>
      <c r="F253" s="41">
        <v>0</v>
      </c>
      <c r="G253" s="41">
        <v>170</v>
      </c>
      <c r="H253" s="41">
        <v>0</v>
      </c>
      <c r="I253" s="41">
        <v>0</v>
      </c>
      <c r="J253" s="41">
        <v>0</v>
      </c>
      <c r="K253" s="41">
        <v>1718.5355056571632</v>
      </c>
      <c r="L253" s="40">
        <f>'[1]Tabell 3'!M258</f>
        <v>539</v>
      </c>
      <c r="M253" s="40">
        <f>'[1]Tabell 3'!N258</f>
        <v>315</v>
      </c>
      <c r="N253" s="40">
        <f>'[1]Tabell 3'!O258</f>
        <v>873</v>
      </c>
    </row>
    <row r="254" spans="1:14" ht="16">
      <c r="A254" s="97" t="s">
        <v>207</v>
      </c>
      <c r="B254" s="40">
        <v>99362</v>
      </c>
      <c r="C254" s="41">
        <v>10813.535505657163</v>
      </c>
      <c r="D254" s="41">
        <v>9835</v>
      </c>
      <c r="E254" s="41">
        <v>-740</v>
      </c>
      <c r="F254" s="41">
        <v>0</v>
      </c>
      <c r="G254" s="41">
        <v>0</v>
      </c>
      <c r="H254" s="41">
        <v>0</v>
      </c>
      <c r="I254" s="41">
        <v>0</v>
      </c>
      <c r="J254" s="41">
        <v>0</v>
      </c>
      <c r="K254" s="41">
        <v>1718.5355056571632</v>
      </c>
      <c r="L254" s="40">
        <f>'[1]Tabell 3'!M259</f>
        <v>0</v>
      </c>
      <c r="M254" s="40">
        <f>'[1]Tabell 3'!N259</f>
        <v>180</v>
      </c>
      <c r="N254" s="40">
        <f>'[1]Tabell 3'!O259</f>
        <v>1054</v>
      </c>
    </row>
    <row r="255" spans="1:14" ht="16">
      <c r="A255" s="97" t="s">
        <v>224</v>
      </c>
      <c r="B255" s="40">
        <v>17530</v>
      </c>
      <c r="C255" s="41">
        <v>13666.535505657163</v>
      </c>
      <c r="D255" s="41">
        <v>12876</v>
      </c>
      <c r="E255" s="41">
        <v>-928</v>
      </c>
      <c r="F255" s="41">
        <v>0</v>
      </c>
      <c r="G255" s="41">
        <v>0</v>
      </c>
      <c r="H255" s="41">
        <v>0</v>
      </c>
      <c r="I255" s="41">
        <v>0</v>
      </c>
      <c r="J255" s="41">
        <v>0</v>
      </c>
      <c r="K255" s="41">
        <v>1718.5355056571632</v>
      </c>
      <c r="L255" s="40">
        <f>'[1]Tabell 3'!M260</f>
        <v>0</v>
      </c>
      <c r="M255" s="40">
        <f>'[1]Tabell 3'!N260</f>
        <v>180</v>
      </c>
      <c r="N255" s="40">
        <f>'[1]Tabell 3'!O260</f>
        <v>648</v>
      </c>
    </row>
    <row r="256" spans="1:14" ht="16">
      <c r="A256" s="97" t="s">
        <v>270</v>
      </c>
      <c r="B256" s="40">
        <v>9103</v>
      </c>
      <c r="C256" s="41">
        <v>23504.535505657164</v>
      </c>
      <c r="D256" s="41">
        <v>16389</v>
      </c>
      <c r="E256" s="41">
        <v>5159</v>
      </c>
      <c r="F256" s="41">
        <v>0</v>
      </c>
      <c r="G256" s="41">
        <v>238</v>
      </c>
      <c r="H256" s="41">
        <v>0</v>
      </c>
      <c r="I256" s="41">
        <v>0</v>
      </c>
      <c r="J256" s="41">
        <v>0</v>
      </c>
      <c r="K256" s="41">
        <v>1718.5355056571632</v>
      </c>
      <c r="L256" s="40">
        <f>'[1]Tabell 3'!M261</f>
        <v>245</v>
      </c>
      <c r="M256" s="40">
        <f>'[1]Tabell 3'!N261</f>
        <v>315</v>
      </c>
      <c r="N256" s="40">
        <f>'[1]Tabell 3'!O261</f>
        <v>846</v>
      </c>
    </row>
    <row r="257" spans="1:14" ht="16">
      <c r="A257" s="97" t="s">
        <v>285</v>
      </c>
      <c r="B257" s="40">
        <v>55483</v>
      </c>
      <c r="C257" s="41">
        <v>17182.535505657164</v>
      </c>
      <c r="D257" s="41">
        <v>12868</v>
      </c>
      <c r="E257" s="41">
        <v>2596</v>
      </c>
      <c r="F257" s="41">
        <v>0</v>
      </c>
      <c r="G257" s="41">
        <v>0</v>
      </c>
      <c r="H257" s="41">
        <v>0</v>
      </c>
      <c r="I257" s="41">
        <v>0</v>
      </c>
      <c r="J257" s="41">
        <v>0</v>
      </c>
      <c r="K257" s="41">
        <v>1718.5355056571632</v>
      </c>
      <c r="L257" s="40">
        <f>'[1]Tabell 3'!M262</f>
        <v>0</v>
      </c>
      <c r="M257" s="40">
        <f>'[1]Tabell 3'!N262</f>
        <v>180</v>
      </c>
      <c r="N257" s="40">
        <f>'[1]Tabell 3'!O262</f>
        <v>959</v>
      </c>
    </row>
    <row r="258" spans="1:14" ht="16">
      <c r="A258" s="97" t="s">
        <v>14</v>
      </c>
      <c r="B258" s="40">
        <v>7114</v>
      </c>
      <c r="C258" s="41">
        <v>32959.836766950597</v>
      </c>
      <c r="D258" s="41">
        <v>19641</v>
      </c>
      <c r="E258" s="41">
        <v>10172</v>
      </c>
      <c r="F258" s="41">
        <v>0</v>
      </c>
      <c r="G258" s="41">
        <v>1356</v>
      </c>
      <c r="H258" s="41">
        <v>0</v>
      </c>
      <c r="I258" s="41">
        <v>0</v>
      </c>
      <c r="J258" s="41">
        <v>72.301261293433072</v>
      </c>
      <c r="K258" s="41">
        <v>1718.5355056571632</v>
      </c>
      <c r="L258" s="40">
        <f>'[1]Tabell 3'!M263</f>
        <v>0</v>
      </c>
      <c r="M258" s="40">
        <f>'[1]Tabell 3'!N263</f>
        <v>315</v>
      </c>
      <c r="N258" s="40">
        <f>'[1]Tabell 3'!O263</f>
        <v>1135</v>
      </c>
    </row>
    <row r="259" spans="1:14" ht="16">
      <c r="A259" s="97" t="s">
        <v>25</v>
      </c>
      <c r="B259" s="40">
        <v>6091</v>
      </c>
      <c r="C259" s="41">
        <v>31405.535505657164</v>
      </c>
      <c r="D259" s="41">
        <v>18756</v>
      </c>
      <c r="E259" s="41">
        <v>9731</v>
      </c>
      <c r="F259" s="41">
        <v>0</v>
      </c>
      <c r="G259" s="41">
        <v>1200</v>
      </c>
      <c r="H259" s="41">
        <v>0</v>
      </c>
      <c r="I259" s="41">
        <v>0</v>
      </c>
      <c r="J259" s="41">
        <v>0</v>
      </c>
      <c r="K259" s="41">
        <v>1718.5355056571632</v>
      </c>
      <c r="L259" s="40">
        <f>'[1]Tabell 3'!M264</f>
        <v>541</v>
      </c>
      <c r="M259" s="40">
        <f>'[1]Tabell 3'!N264</f>
        <v>315</v>
      </c>
      <c r="N259" s="40">
        <f>'[1]Tabell 3'!O264</f>
        <v>1135</v>
      </c>
    </row>
    <row r="260" spans="1:14" ht="16">
      <c r="A260" s="97" t="s">
        <v>81</v>
      </c>
      <c r="B260" s="40">
        <v>10136</v>
      </c>
      <c r="C260" s="41">
        <v>24918.535505657164</v>
      </c>
      <c r="D260" s="41">
        <v>16094</v>
      </c>
      <c r="E260" s="41">
        <v>4941</v>
      </c>
      <c r="F260" s="41">
        <v>0</v>
      </c>
      <c r="G260" s="41">
        <v>2165</v>
      </c>
      <c r="H260" s="41">
        <v>0</v>
      </c>
      <c r="I260" s="41">
        <v>0</v>
      </c>
      <c r="J260" s="41">
        <v>0</v>
      </c>
      <c r="K260" s="41">
        <v>1718.5355056571632</v>
      </c>
      <c r="L260" s="40">
        <f>'[1]Tabell 3'!M265</f>
        <v>0</v>
      </c>
      <c r="M260" s="40">
        <f>'[1]Tabell 3'!N265</f>
        <v>347</v>
      </c>
      <c r="N260" s="40">
        <f>'[1]Tabell 3'!O265</f>
        <v>1135</v>
      </c>
    </row>
    <row r="261" spans="1:14" ht="16">
      <c r="A261" s="97" t="s">
        <v>108</v>
      </c>
      <c r="B261" s="40">
        <v>15604</v>
      </c>
      <c r="C261" s="41">
        <v>24433.535505657164</v>
      </c>
      <c r="D261" s="41">
        <v>15768</v>
      </c>
      <c r="E261" s="41">
        <v>6308</v>
      </c>
      <c r="F261" s="41">
        <v>0</v>
      </c>
      <c r="G261" s="41">
        <v>639</v>
      </c>
      <c r="H261" s="41">
        <v>0</v>
      </c>
      <c r="I261" s="41">
        <v>0</v>
      </c>
      <c r="J261" s="41">
        <v>0</v>
      </c>
      <c r="K261" s="41">
        <v>1718.5355056571632</v>
      </c>
      <c r="L261" s="40">
        <f>'[1]Tabell 3'!M266</f>
        <v>0</v>
      </c>
      <c r="M261" s="40">
        <f>'[1]Tabell 3'!N266</f>
        <v>347</v>
      </c>
      <c r="N261" s="40">
        <f>'[1]Tabell 3'!O266</f>
        <v>1135</v>
      </c>
    </row>
    <row r="262" spans="1:14" ht="16">
      <c r="A262" s="97" t="s">
        <v>177</v>
      </c>
      <c r="B262" s="40">
        <v>5135</v>
      </c>
      <c r="C262" s="41">
        <v>33668.535505657164</v>
      </c>
      <c r="D262" s="41">
        <v>19645</v>
      </c>
      <c r="E262" s="41">
        <v>12034</v>
      </c>
      <c r="F262" s="41">
        <v>0</v>
      </c>
      <c r="G262" s="41">
        <v>271</v>
      </c>
      <c r="H262" s="41">
        <v>0</v>
      </c>
      <c r="I262" s="41">
        <v>0</v>
      </c>
      <c r="J262" s="41">
        <v>0</v>
      </c>
      <c r="K262" s="41">
        <v>1718.5355056571632</v>
      </c>
      <c r="L262" s="40">
        <f>'[1]Tabell 3'!M267</f>
        <v>504</v>
      </c>
      <c r="M262" s="40">
        <f>'[1]Tabell 3'!N267</f>
        <v>315</v>
      </c>
      <c r="N262" s="40">
        <f>'[1]Tabell 3'!O267</f>
        <v>1135</v>
      </c>
    </row>
    <row r="263" spans="1:14" ht="16">
      <c r="A263" s="97" t="s">
        <v>205</v>
      </c>
      <c r="B263" s="40">
        <v>11139</v>
      </c>
      <c r="C263" s="41">
        <v>32612.535505657164</v>
      </c>
      <c r="D263" s="41">
        <v>18301</v>
      </c>
      <c r="E263" s="41">
        <v>11065</v>
      </c>
      <c r="F263" s="41">
        <v>0</v>
      </c>
      <c r="G263" s="41">
        <v>1528</v>
      </c>
      <c r="H263" s="41">
        <v>0</v>
      </c>
      <c r="I263" s="41">
        <v>0</v>
      </c>
      <c r="J263" s="41">
        <v>0</v>
      </c>
      <c r="K263" s="41">
        <v>1718.5355056571632</v>
      </c>
      <c r="L263" s="40">
        <f>'[1]Tabell 3'!M268</f>
        <v>224</v>
      </c>
      <c r="M263" s="40">
        <f>'[1]Tabell 3'!N268</f>
        <v>347</v>
      </c>
      <c r="N263" s="40">
        <f>'[1]Tabell 3'!O268</f>
        <v>1135</v>
      </c>
    </row>
    <row r="264" spans="1:14" ht="16">
      <c r="A264" s="97" t="s">
        <v>271</v>
      </c>
      <c r="B264" s="40">
        <v>12376</v>
      </c>
      <c r="C264" s="41">
        <v>18044.763305621407</v>
      </c>
      <c r="D264" s="41">
        <v>14771</v>
      </c>
      <c r="E264" s="41">
        <v>-214</v>
      </c>
      <c r="F264" s="41">
        <v>0</v>
      </c>
      <c r="G264" s="41">
        <v>1405</v>
      </c>
      <c r="H264" s="41">
        <v>0</v>
      </c>
      <c r="I264" s="41">
        <v>148.92653867081174</v>
      </c>
      <c r="J264" s="41">
        <v>215.30126129343307</v>
      </c>
      <c r="K264" s="41">
        <v>1718.5355056571632</v>
      </c>
      <c r="L264" s="40">
        <f>'[1]Tabell 3'!M269</f>
        <v>0</v>
      </c>
      <c r="M264" s="40">
        <f>'[1]Tabell 3'!N269</f>
        <v>380</v>
      </c>
      <c r="N264" s="40">
        <f>'[1]Tabell 3'!O269</f>
        <v>1135</v>
      </c>
    </row>
    <row r="265" spans="1:14" ht="16">
      <c r="A265" s="97" t="s">
        <v>286</v>
      </c>
      <c r="B265" s="40">
        <v>64871</v>
      </c>
      <c r="C265" s="41">
        <v>13701.836766950595</v>
      </c>
      <c r="D265" s="41">
        <v>13042</v>
      </c>
      <c r="E265" s="41">
        <v>-1232</v>
      </c>
      <c r="F265" s="41">
        <v>0</v>
      </c>
      <c r="G265" s="41">
        <v>167</v>
      </c>
      <c r="H265" s="41">
        <v>0</v>
      </c>
      <c r="I265" s="41">
        <v>0</v>
      </c>
      <c r="J265" s="41">
        <v>6.3012612934330718</v>
      </c>
      <c r="K265" s="41">
        <v>1718.5355056571632</v>
      </c>
      <c r="L265" s="40">
        <f>'[1]Tabell 3'!M270</f>
        <v>0</v>
      </c>
      <c r="M265" s="40">
        <f>'[1]Tabell 3'!N270</f>
        <v>315</v>
      </c>
      <c r="N265" s="40">
        <f>'[1]Tabell 3'!O270</f>
        <v>1135</v>
      </c>
    </row>
    <row r="266" spans="1:14" ht="16">
      <c r="A266" s="97" t="s">
        <v>15</v>
      </c>
      <c r="B266" s="40">
        <v>2351</v>
      </c>
      <c r="C266" s="41">
        <v>35974.535505657164</v>
      </c>
      <c r="D266" s="41">
        <v>20125</v>
      </c>
      <c r="E266" s="41">
        <v>13945</v>
      </c>
      <c r="F266" s="41">
        <v>0</v>
      </c>
      <c r="G266" s="41">
        <v>186</v>
      </c>
      <c r="H266" s="41">
        <v>0</v>
      </c>
      <c r="I266" s="41">
        <v>0</v>
      </c>
      <c r="J266" s="41">
        <v>0</v>
      </c>
      <c r="K266" s="41">
        <v>1718.5355056571632</v>
      </c>
      <c r="L266" s="40">
        <f>'[1]Tabell 3'!M271</f>
        <v>206</v>
      </c>
      <c r="M266" s="40">
        <f>'[1]Tabell 3'!N271</f>
        <v>212</v>
      </c>
      <c r="N266" s="40">
        <f>'[1]Tabell 3'!O271</f>
        <v>950</v>
      </c>
    </row>
    <row r="267" spans="1:14" ht="16">
      <c r="A267" s="97" t="s">
        <v>31</v>
      </c>
      <c r="B267" s="40">
        <v>2349</v>
      </c>
      <c r="C267" s="41">
        <v>40028.535505657164</v>
      </c>
      <c r="D267" s="41">
        <v>17155</v>
      </c>
      <c r="E267" s="41">
        <v>18929</v>
      </c>
      <c r="F267" s="41">
        <v>0</v>
      </c>
      <c r="G267" s="41">
        <v>2226</v>
      </c>
      <c r="H267" s="41">
        <v>0</v>
      </c>
      <c r="I267" s="41">
        <v>0</v>
      </c>
      <c r="J267" s="41">
        <v>0</v>
      </c>
      <c r="K267" s="41">
        <v>1718.5355056571632</v>
      </c>
      <c r="L267" s="40">
        <f>'[1]Tabell 3'!M272</f>
        <v>1285</v>
      </c>
      <c r="M267" s="40">
        <f>'[1]Tabell 3'!N272</f>
        <v>347</v>
      </c>
      <c r="N267" s="40">
        <f>'[1]Tabell 3'!O272</f>
        <v>1142</v>
      </c>
    </row>
    <row r="268" spans="1:14" ht="16">
      <c r="A268" s="97" t="s">
        <v>134</v>
      </c>
      <c r="B268" s="40">
        <v>12204</v>
      </c>
      <c r="C268" s="41">
        <v>24851.535505657164</v>
      </c>
      <c r="D268" s="41">
        <v>15545</v>
      </c>
      <c r="E268" s="41">
        <v>5695</v>
      </c>
      <c r="F268" s="41">
        <v>0</v>
      </c>
      <c r="G268" s="41">
        <v>1893</v>
      </c>
      <c r="H268" s="41">
        <v>0</v>
      </c>
      <c r="I268" s="41">
        <v>0</v>
      </c>
      <c r="J268" s="41">
        <v>0</v>
      </c>
      <c r="K268" s="41">
        <v>1718.5355056571632</v>
      </c>
      <c r="L268" s="40">
        <f>'[1]Tabell 3'!M273</f>
        <v>0</v>
      </c>
      <c r="M268" s="40">
        <f>'[1]Tabell 3'!N273</f>
        <v>347</v>
      </c>
      <c r="N268" s="40">
        <f>'[1]Tabell 3'!O273</f>
        <v>631</v>
      </c>
    </row>
    <row r="269" spans="1:14" ht="16">
      <c r="A269" s="97" t="s">
        <v>138</v>
      </c>
      <c r="B269" s="40">
        <v>3003</v>
      </c>
      <c r="C269" s="41">
        <v>33678.535505657164</v>
      </c>
      <c r="D269" s="41">
        <v>15901</v>
      </c>
      <c r="E269" s="41">
        <v>13945</v>
      </c>
      <c r="F269" s="41">
        <v>0</v>
      </c>
      <c r="G269" s="41">
        <v>2114</v>
      </c>
      <c r="H269" s="41">
        <v>0</v>
      </c>
      <c r="I269" s="41">
        <v>0</v>
      </c>
      <c r="J269" s="41">
        <v>0</v>
      </c>
      <c r="K269" s="41">
        <v>1718.5355056571632</v>
      </c>
      <c r="L269" s="40">
        <f>'[1]Tabell 3'!M274</f>
        <v>203</v>
      </c>
      <c r="M269" s="40">
        <f>'[1]Tabell 3'!N274</f>
        <v>380</v>
      </c>
      <c r="N269" s="40">
        <f>'[1]Tabell 3'!O274</f>
        <v>816</v>
      </c>
    </row>
    <row r="270" spans="1:14" ht="16">
      <c r="A270" s="97" t="s">
        <v>156</v>
      </c>
      <c r="B270" s="40">
        <v>7050</v>
      </c>
      <c r="C270" s="41">
        <v>24370.763305621407</v>
      </c>
      <c r="D270" s="41">
        <v>16776</v>
      </c>
      <c r="E270" s="41">
        <v>5157</v>
      </c>
      <c r="F270" s="41">
        <v>0</v>
      </c>
      <c r="G270" s="41">
        <v>186</v>
      </c>
      <c r="H270" s="41">
        <v>0</v>
      </c>
      <c r="I270" s="41">
        <v>317.92653867081174</v>
      </c>
      <c r="J270" s="41">
        <v>215.30126129343307</v>
      </c>
      <c r="K270" s="41">
        <v>1718.5355056571632</v>
      </c>
      <c r="L270" s="40">
        <f>'[1]Tabell 3'!M275</f>
        <v>0</v>
      </c>
      <c r="M270" s="40">
        <f>'[1]Tabell 3'!N275</f>
        <v>180</v>
      </c>
      <c r="N270" s="40">
        <f>'[1]Tabell 3'!O275</f>
        <v>748</v>
      </c>
    </row>
    <row r="271" spans="1:14" ht="16">
      <c r="A271" s="97" t="s">
        <v>159</v>
      </c>
      <c r="B271" s="40">
        <v>3917</v>
      </c>
      <c r="C271" s="41">
        <v>30422.535505657164</v>
      </c>
      <c r="D271" s="41">
        <v>17362</v>
      </c>
      <c r="E271" s="41">
        <v>9919</v>
      </c>
      <c r="F271" s="41">
        <v>0</v>
      </c>
      <c r="G271" s="41">
        <v>1423</v>
      </c>
      <c r="H271" s="41">
        <v>0</v>
      </c>
      <c r="I271" s="41">
        <v>0</v>
      </c>
      <c r="J271" s="41">
        <v>0</v>
      </c>
      <c r="K271" s="41">
        <v>1718.5355056571632</v>
      </c>
      <c r="L271" s="40">
        <f>'[1]Tabell 3'!M276</f>
        <v>232</v>
      </c>
      <c r="M271" s="40">
        <f>'[1]Tabell 3'!N276</f>
        <v>380</v>
      </c>
      <c r="N271" s="40">
        <f>'[1]Tabell 3'!O276</f>
        <v>723</v>
      </c>
    </row>
    <row r="272" spans="1:14" ht="16">
      <c r="A272" s="97" t="s">
        <v>178</v>
      </c>
      <c r="B272" s="40">
        <v>6746</v>
      </c>
      <c r="C272" s="41">
        <v>24444.763305621407</v>
      </c>
      <c r="D272" s="41">
        <v>17050</v>
      </c>
      <c r="E272" s="41">
        <v>5033</v>
      </c>
      <c r="F272" s="41">
        <v>0</v>
      </c>
      <c r="G272" s="41">
        <v>93</v>
      </c>
      <c r="H272" s="41">
        <v>0</v>
      </c>
      <c r="I272" s="41">
        <v>334.92653867081174</v>
      </c>
      <c r="J272" s="41">
        <v>215.30126129343307</v>
      </c>
      <c r="K272" s="41">
        <v>1718.5355056571632</v>
      </c>
      <c r="L272" s="40">
        <f>'[1]Tabell 3'!M277</f>
        <v>0</v>
      </c>
      <c r="M272" s="40">
        <f>'[1]Tabell 3'!N277</f>
        <v>212</v>
      </c>
      <c r="N272" s="40">
        <f>'[1]Tabell 3'!O277</f>
        <v>710</v>
      </c>
    </row>
    <row r="273" spans="1:14" ht="16">
      <c r="A273" s="97" t="s">
        <v>188</v>
      </c>
      <c r="B273" s="40">
        <v>76219</v>
      </c>
      <c r="C273" s="41">
        <v>14552.535505657163</v>
      </c>
      <c r="D273" s="41">
        <v>11283</v>
      </c>
      <c r="E273" s="41">
        <v>402</v>
      </c>
      <c r="F273" s="41">
        <v>1037</v>
      </c>
      <c r="G273" s="41">
        <v>112</v>
      </c>
      <c r="H273" s="41">
        <v>0</v>
      </c>
      <c r="I273" s="41">
        <v>0</v>
      </c>
      <c r="J273" s="41">
        <v>0</v>
      </c>
      <c r="K273" s="41">
        <v>1718.5355056571632</v>
      </c>
      <c r="L273" s="40">
        <f>'[1]Tabell 3'!M278</f>
        <v>0</v>
      </c>
      <c r="M273" s="40">
        <f>'[1]Tabell 3'!N278</f>
        <v>212</v>
      </c>
      <c r="N273" s="40">
        <f>'[1]Tabell 3'!O278</f>
        <v>901</v>
      </c>
    </row>
    <row r="274" spans="1:14" ht="16">
      <c r="A274" s="97" t="s">
        <v>196</v>
      </c>
      <c r="B274" s="40">
        <v>2397</v>
      </c>
      <c r="C274" s="41">
        <v>36081.535505657164</v>
      </c>
      <c r="D274" s="41">
        <v>18302</v>
      </c>
      <c r="E274" s="41">
        <v>13762</v>
      </c>
      <c r="F274" s="41">
        <v>0</v>
      </c>
      <c r="G274" s="41">
        <v>2299</v>
      </c>
      <c r="H274" s="41">
        <v>0</v>
      </c>
      <c r="I274" s="41">
        <v>0</v>
      </c>
      <c r="J274" s="41">
        <v>0</v>
      </c>
      <c r="K274" s="41">
        <v>1718.5355056571632</v>
      </c>
      <c r="L274" s="40">
        <f>'[1]Tabell 3'!M279</f>
        <v>207</v>
      </c>
      <c r="M274" s="40">
        <f>'[1]Tabell 3'!N279</f>
        <v>413</v>
      </c>
      <c r="N274" s="40">
        <f>'[1]Tabell 3'!O279</f>
        <v>1389</v>
      </c>
    </row>
    <row r="275" spans="1:14" ht="16">
      <c r="A275" s="97" t="s">
        <v>202</v>
      </c>
      <c r="B275" s="40">
        <v>5634</v>
      </c>
      <c r="C275" s="41">
        <v>31059.462044327975</v>
      </c>
      <c r="D275" s="41">
        <v>17293</v>
      </c>
      <c r="E275" s="41">
        <v>9271</v>
      </c>
      <c r="F275" s="41">
        <v>0</v>
      </c>
      <c r="G275" s="41">
        <v>2205</v>
      </c>
      <c r="H275" s="41">
        <v>517</v>
      </c>
      <c r="I275" s="41">
        <v>54.926538670811738</v>
      </c>
      <c r="J275" s="41">
        <v>0</v>
      </c>
      <c r="K275" s="41">
        <v>1718.5355056571632</v>
      </c>
      <c r="L275" s="40">
        <f>'[1]Tabell 3'!M280</f>
        <v>105</v>
      </c>
      <c r="M275" s="40">
        <f>'[1]Tabell 3'!N280</f>
        <v>445</v>
      </c>
      <c r="N275" s="40">
        <f>'[1]Tabell 3'!O280</f>
        <v>1155</v>
      </c>
    </row>
    <row r="276" spans="1:14" ht="16">
      <c r="A276" s="97" t="s">
        <v>240</v>
      </c>
      <c r="B276" s="40">
        <v>133112</v>
      </c>
      <c r="C276" s="41">
        <v>6781.7633056214081</v>
      </c>
      <c r="D276" s="41">
        <v>11151</v>
      </c>
      <c r="E276" s="41">
        <v>-6324</v>
      </c>
      <c r="F276" s="41">
        <v>0</v>
      </c>
      <c r="G276" s="41">
        <v>0</v>
      </c>
      <c r="H276" s="41">
        <v>0</v>
      </c>
      <c r="I276" s="41">
        <v>224.92653867081174</v>
      </c>
      <c r="J276" s="41">
        <v>11.301261293433072</v>
      </c>
      <c r="K276" s="41">
        <v>1718.5355056571632</v>
      </c>
      <c r="L276" s="40">
        <f>'[1]Tabell 3'!M281</f>
        <v>0</v>
      </c>
      <c r="M276" s="40">
        <f>'[1]Tabell 3'!N281</f>
        <v>180</v>
      </c>
      <c r="N276" s="40">
        <f>'[1]Tabell 3'!O281</f>
        <v>1029</v>
      </c>
    </row>
    <row r="277" spans="1:14" ht="16">
      <c r="A277" s="97" t="s">
        <v>255</v>
      </c>
      <c r="B277" s="40">
        <v>6281</v>
      </c>
      <c r="C277" s="41">
        <v>33262.763305621404</v>
      </c>
      <c r="D277" s="41">
        <v>18736</v>
      </c>
      <c r="E277" s="41">
        <v>9271</v>
      </c>
      <c r="F277" s="41">
        <v>0</v>
      </c>
      <c r="G277" s="41">
        <v>2208</v>
      </c>
      <c r="H277" s="41">
        <v>0</v>
      </c>
      <c r="I277" s="41">
        <v>1113.9265386708116</v>
      </c>
      <c r="J277" s="41">
        <v>215.30126129343307</v>
      </c>
      <c r="K277" s="41">
        <v>1718.5355056571632</v>
      </c>
      <c r="L277" s="40">
        <f>'[1]Tabell 3'!M282</f>
        <v>662</v>
      </c>
      <c r="M277" s="40">
        <f>'[1]Tabell 3'!N282</f>
        <v>380</v>
      </c>
      <c r="N277" s="40">
        <f>'[1]Tabell 3'!O282</f>
        <v>1109</v>
      </c>
    </row>
    <row r="278" spans="1:14" ht="16">
      <c r="A278" s="97" t="s">
        <v>257</v>
      </c>
      <c r="B278" s="40">
        <v>5480</v>
      </c>
      <c r="C278" s="41">
        <v>30416.763305621407</v>
      </c>
      <c r="D278" s="41">
        <v>18586</v>
      </c>
      <c r="E278" s="41">
        <v>9482</v>
      </c>
      <c r="F278" s="41">
        <v>0</v>
      </c>
      <c r="G278" s="41">
        <v>266</v>
      </c>
      <c r="H278" s="41">
        <v>0</v>
      </c>
      <c r="I278" s="41">
        <v>148.92653867081174</v>
      </c>
      <c r="J278" s="41">
        <v>215.30126129343307</v>
      </c>
      <c r="K278" s="41">
        <v>1718.5355056571632</v>
      </c>
      <c r="L278" s="40">
        <f>'[1]Tabell 3'!M283</f>
        <v>0</v>
      </c>
      <c r="M278" s="40">
        <f>'[1]Tabell 3'!N283</f>
        <v>245</v>
      </c>
      <c r="N278" s="40">
        <f>'[1]Tabell 3'!O283</f>
        <v>834</v>
      </c>
    </row>
    <row r="279" spans="1:14" ht="16">
      <c r="A279" s="97" t="s">
        <v>261</v>
      </c>
      <c r="B279" s="40">
        <v>9041</v>
      </c>
      <c r="C279" s="41">
        <v>19746.763305621407</v>
      </c>
      <c r="D279" s="41">
        <v>15300</v>
      </c>
      <c r="E279" s="41">
        <v>2446</v>
      </c>
      <c r="F279" s="41">
        <v>0</v>
      </c>
      <c r="G279" s="41">
        <v>0</v>
      </c>
      <c r="H279" s="41">
        <v>0</v>
      </c>
      <c r="I279" s="41">
        <v>66.926538670811738</v>
      </c>
      <c r="J279" s="41">
        <v>215.30126129343307</v>
      </c>
      <c r="K279" s="41">
        <v>1718.5355056571632</v>
      </c>
      <c r="L279" s="40">
        <f>'[1]Tabell 3'!M284</f>
        <v>0</v>
      </c>
      <c r="M279" s="40">
        <f>'[1]Tabell 3'!N284</f>
        <v>212</v>
      </c>
      <c r="N279" s="40">
        <f>'[1]Tabell 3'!O284</f>
        <v>588</v>
      </c>
    </row>
    <row r="280" spans="1:14" ht="16">
      <c r="A280" s="97" t="s">
        <v>273</v>
      </c>
      <c r="B280" s="40">
        <v>2734</v>
      </c>
      <c r="C280" s="41">
        <v>35430.535505657164</v>
      </c>
      <c r="D280" s="41">
        <v>19220</v>
      </c>
      <c r="E280" s="41">
        <v>12356</v>
      </c>
      <c r="F280" s="41">
        <v>0</v>
      </c>
      <c r="G280" s="41">
        <v>2136</v>
      </c>
      <c r="H280" s="41">
        <v>0</v>
      </c>
      <c r="I280" s="41">
        <v>0</v>
      </c>
      <c r="J280" s="41">
        <v>0</v>
      </c>
      <c r="K280" s="41">
        <v>1718.5355056571632</v>
      </c>
      <c r="L280" s="40">
        <f>'[1]Tabell 3'!M285</f>
        <v>0</v>
      </c>
      <c r="M280" s="40">
        <f>'[1]Tabell 3'!N285</f>
        <v>347</v>
      </c>
      <c r="N280" s="40">
        <f>'[1]Tabell 3'!O285</f>
        <v>1037</v>
      </c>
    </row>
    <row r="281" spans="1:14" ht="16">
      <c r="A281" s="97" t="s">
        <v>9</v>
      </c>
      <c r="B281" s="40">
        <v>2618</v>
      </c>
      <c r="C281" s="41">
        <v>29798.535505657164</v>
      </c>
      <c r="D281" s="41">
        <v>12137</v>
      </c>
      <c r="E281" s="41">
        <v>13564</v>
      </c>
      <c r="F281" s="41">
        <v>0</v>
      </c>
      <c r="G281" s="41">
        <v>2379</v>
      </c>
      <c r="H281" s="41">
        <v>0</v>
      </c>
      <c r="I281" s="41">
        <v>0</v>
      </c>
      <c r="J281" s="41">
        <v>0</v>
      </c>
      <c r="K281" s="41">
        <v>1718.5355056571632</v>
      </c>
      <c r="L281" s="40">
        <f>'[1]Tabell 3'!M286</f>
        <v>611</v>
      </c>
      <c r="M281" s="40">
        <f>'[1]Tabell 3'!N286</f>
        <v>413</v>
      </c>
      <c r="N281" s="40">
        <f>'[1]Tabell 3'!O286</f>
        <v>1707</v>
      </c>
    </row>
    <row r="282" spans="1:14" ht="16">
      <c r="A282" s="97" t="s">
        <v>336</v>
      </c>
      <c r="B282" s="40">
        <v>6078</v>
      </c>
      <c r="C282" s="41">
        <v>25165.462044327975</v>
      </c>
      <c r="D282" s="41">
        <v>13554</v>
      </c>
      <c r="E282" s="41">
        <v>6941</v>
      </c>
      <c r="F282" s="41">
        <v>0</v>
      </c>
      <c r="G282" s="41">
        <v>2133</v>
      </c>
      <c r="H282" s="41">
        <v>0</v>
      </c>
      <c r="I282" s="41">
        <v>818.92653867081162</v>
      </c>
      <c r="J282" s="41">
        <v>0</v>
      </c>
      <c r="K282" s="41">
        <v>1718.5355056571632</v>
      </c>
      <c r="L282" s="40">
        <f>'[1]Tabell 3'!M287</f>
        <v>517</v>
      </c>
      <c r="M282" s="40">
        <f>'[1]Tabell 3'!N287</f>
        <v>380</v>
      </c>
      <c r="N282" s="40">
        <f>'[1]Tabell 3'!O287</f>
        <v>1226</v>
      </c>
    </row>
    <row r="283" spans="1:14" ht="16">
      <c r="A283" s="97" t="s">
        <v>0</v>
      </c>
      <c r="B283" s="40">
        <v>27960</v>
      </c>
      <c r="C283" s="41">
        <v>13714.535505657163</v>
      </c>
      <c r="D283" s="41">
        <v>10880</v>
      </c>
      <c r="E283" s="41">
        <v>-699</v>
      </c>
      <c r="F283" s="41">
        <v>0</v>
      </c>
      <c r="G283" s="41">
        <v>0</v>
      </c>
      <c r="H283" s="41">
        <v>1815</v>
      </c>
      <c r="I283" s="41">
        <v>0</v>
      </c>
      <c r="J283" s="41">
        <v>0</v>
      </c>
      <c r="K283" s="41">
        <v>1718.5355056571632</v>
      </c>
      <c r="L283" s="40">
        <f>'[1]Tabell 3'!M288</f>
        <v>0</v>
      </c>
      <c r="M283" s="40">
        <f>'[1]Tabell 3'!N288</f>
        <v>245</v>
      </c>
      <c r="N283" s="40">
        <f>'[1]Tabell 3'!O288</f>
        <v>1346</v>
      </c>
    </row>
    <row r="284" spans="1:14" ht="16">
      <c r="A284" s="97" t="s">
        <v>57</v>
      </c>
      <c r="B284" s="40">
        <v>17338</v>
      </c>
      <c r="C284" s="41">
        <v>9170.7633056214072</v>
      </c>
      <c r="D284" s="41">
        <v>289</v>
      </c>
      <c r="E284" s="41">
        <v>2375</v>
      </c>
      <c r="F284" s="41">
        <v>0</v>
      </c>
      <c r="G284" s="41">
        <v>2111</v>
      </c>
      <c r="H284" s="41">
        <v>2420</v>
      </c>
      <c r="I284" s="41">
        <v>41.926538670811738</v>
      </c>
      <c r="J284" s="41">
        <v>215.30126129343307</v>
      </c>
      <c r="K284" s="41">
        <v>1718.5355056571632</v>
      </c>
      <c r="L284" s="40">
        <f>'[1]Tabell 3'!M289</f>
        <v>43</v>
      </c>
      <c r="M284" s="40">
        <f>'[1]Tabell 3'!N289</f>
        <v>478</v>
      </c>
      <c r="N284" s="40">
        <f>'[1]Tabell 3'!O289</f>
        <v>775</v>
      </c>
    </row>
    <row r="285" spans="1:14" ht="16">
      <c r="A285" s="97" t="s">
        <v>68</v>
      </c>
      <c r="B285" s="40">
        <v>9195</v>
      </c>
      <c r="C285" s="41">
        <v>29731.535505657164</v>
      </c>
      <c r="D285" s="41">
        <v>18432</v>
      </c>
      <c r="E285" s="41">
        <v>6929</v>
      </c>
      <c r="F285" s="41">
        <v>0</v>
      </c>
      <c r="G285" s="41">
        <v>2051</v>
      </c>
      <c r="H285" s="41">
        <v>601</v>
      </c>
      <c r="I285" s="41">
        <v>0</v>
      </c>
      <c r="J285" s="41">
        <v>0</v>
      </c>
      <c r="K285" s="41">
        <v>1718.5355056571632</v>
      </c>
      <c r="L285" s="40">
        <f>'[1]Tabell 3'!M290</f>
        <v>440</v>
      </c>
      <c r="M285" s="40">
        <f>'[1]Tabell 3'!N290</f>
        <v>245</v>
      </c>
      <c r="N285" s="40">
        <f>'[1]Tabell 3'!O290</f>
        <v>769</v>
      </c>
    </row>
    <row r="286" spans="1:14" ht="16">
      <c r="A286" s="97" t="s">
        <v>89</v>
      </c>
      <c r="B286" s="40">
        <v>4747</v>
      </c>
      <c r="C286" s="41">
        <v>26325.535505657164</v>
      </c>
      <c r="D286" s="41">
        <v>12678</v>
      </c>
      <c r="E286" s="41">
        <v>7986</v>
      </c>
      <c r="F286" s="41">
        <v>0</v>
      </c>
      <c r="G286" s="41">
        <v>2248</v>
      </c>
      <c r="H286" s="41">
        <v>1695</v>
      </c>
      <c r="I286" s="41">
        <v>0</v>
      </c>
      <c r="J286" s="41">
        <v>0</v>
      </c>
      <c r="K286" s="41">
        <v>1718.5355056571632</v>
      </c>
      <c r="L286" s="40">
        <f>'[1]Tabell 3'!M291</f>
        <v>735</v>
      </c>
      <c r="M286" s="40">
        <f>'[1]Tabell 3'!N291</f>
        <v>445</v>
      </c>
      <c r="N286" s="40">
        <f>'[1]Tabell 3'!O291</f>
        <v>1494</v>
      </c>
    </row>
    <row r="287" spans="1:14" ht="16">
      <c r="A287" s="97" t="s">
        <v>92</v>
      </c>
      <c r="B287" s="40">
        <v>15588</v>
      </c>
      <c r="C287" s="41">
        <v>20091.462044327975</v>
      </c>
      <c r="D287" s="41">
        <v>12920</v>
      </c>
      <c r="E287" s="41">
        <v>2631</v>
      </c>
      <c r="F287" s="41">
        <v>0</v>
      </c>
      <c r="G287" s="41">
        <v>917</v>
      </c>
      <c r="H287" s="41">
        <v>1642</v>
      </c>
      <c r="I287" s="41">
        <v>262.92653867081174</v>
      </c>
      <c r="J287" s="41">
        <v>0</v>
      </c>
      <c r="K287" s="41">
        <v>1718.5355056571632</v>
      </c>
      <c r="L287" s="40">
        <f>'[1]Tabell 3'!M292</f>
        <v>110</v>
      </c>
      <c r="M287" s="40">
        <f>'[1]Tabell 3'!N292</f>
        <v>245</v>
      </c>
      <c r="N287" s="40">
        <f>'[1]Tabell 3'!O292</f>
        <v>590</v>
      </c>
    </row>
    <row r="288" spans="1:14" ht="16">
      <c r="A288" s="97" t="s">
        <v>102</v>
      </c>
      <c r="B288" s="40">
        <v>22424</v>
      </c>
      <c r="C288" s="41">
        <v>7047.5355056571634</v>
      </c>
      <c r="D288" s="41">
        <v>746</v>
      </c>
      <c r="E288" s="41">
        <v>278</v>
      </c>
      <c r="F288" s="41">
        <v>0</v>
      </c>
      <c r="G288" s="41">
        <v>2079</v>
      </c>
      <c r="H288" s="41">
        <v>2226</v>
      </c>
      <c r="I288" s="41">
        <v>0</v>
      </c>
      <c r="J288" s="41">
        <v>0</v>
      </c>
      <c r="K288" s="41">
        <v>1718.5355056571632</v>
      </c>
      <c r="L288" s="40">
        <f>'[1]Tabell 3'!M293</f>
        <v>157</v>
      </c>
      <c r="M288" s="40">
        <f>'[1]Tabell 3'!N293</f>
        <v>478</v>
      </c>
      <c r="N288" s="40">
        <f>'[1]Tabell 3'!O293</f>
        <v>942</v>
      </c>
    </row>
    <row r="289" spans="1:14" ht="16">
      <c r="A289" s="97" t="s">
        <v>132</v>
      </c>
      <c r="B289" s="40">
        <v>79400</v>
      </c>
      <c r="C289" s="41">
        <v>6976.7633056214081</v>
      </c>
      <c r="D289" s="41">
        <v>7579</v>
      </c>
      <c r="E289" s="41">
        <v>-4470</v>
      </c>
      <c r="F289" s="41">
        <v>0</v>
      </c>
      <c r="G289" s="41">
        <v>0</v>
      </c>
      <c r="H289" s="41">
        <v>1258</v>
      </c>
      <c r="I289" s="41">
        <v>751.92653867081162</v>
      </c>
      <c r="J289" s="41">
        <v>139.30126129343307</v>
      </c>
      <c r="K289" s="41">
        <v>1718.5355056571632</v>
      </c>
      <c r="L289" s="40">
        <f>'[1]Tabell 3'!M294</f>
        <v>0</v>
      </c>
      <c r="M289" s="40">
        <f>'[1]Tabell 3'!N294</f>
        <v>245</v>
      </c>
      <c r="N289" s="40">
        <f>'[1]Tabell 3'!O294</f>
        <v>1117</v>
      </c>
    </row>
    <row r="290" spans="1:14" ht="16">
      <c r="A290" s="97" t="s">
        <v>173</v>
      </c>
      <c r="B290" s="40">
        <v>5871</v>
      </c>
      <c r="C290" s="41">
        <v>35092.462044327978</v>
      </c>
      <c r="D290" s="41">
        <v>15402</v>
      </c>
      <c r="E290" s="41">
        <v>12313</v>
      </c>
      <c r="F290" s="41">
        <v>0</v>
      </c>
      <c r="G290" s="41">
        <v>2342</v>
      </c>
      <c r="H290" s="41">
        <v>1652</v>
      </c>
      <c r="I290" s="41">
        <v>1664.9265386708116</v>
      </c>
      <c r="J290" s="41">
        <v>0</v>
      </c>
      <c r="K290" s="41">
        <v>1718.5355056571632</v>
      </c>
      <c r="L290" s="40">
        <f>'[1]Tabell 3'!M295</f>
        <v>286</v>
      </c>
      <c r="M290" s="40">
        <f>'[1]Tabell 3'!N295</f>
        <v>413</v>
      </c>
      <c r="N290" s="40">
        <f>'[1]Tabell 3'!O295</f>
        <v>1251</v>
      </c>
    </row>
    <row r="291" spans="1:14" ht="16">
      <c r="A291" s="97" t="s">
        <v>176</v>
      </c>
      <c r="B291" s="40">
        <v>42362</v>
      </c>
      <c r="C291" s="41">
        <v>10106.535505657163</v>
      </c>
      <c r="D291" s="41">
        <v>9948</v>
      </c>
      <c r="E291" s="41">
        <v>-1981</v>
      </c>
      <c r="F291" s="41">
        <v>0</v>
      </c>
      <c r="G291" s="41">
        <v>0</v>
      </c>
      <c r="H291" s="41">
        <v>421</v>
      </c>
      <c r="I291" s="41">
        <v>0</v>
      </c>
      <c r="J291" s="41">
        <v>0</v>
      </c>
      <c r="K291" s="41">
        <v>1718.5355056571632</v>
      </c>
      <c r="L291" s="40">
        <f>'[1]Tabell 3'!M296</f>
        <v>0</v>
      </c>
      <c r="M291" s="40">
        <f>'[1]Tabell 3'!N296</f>
        <v>212</v>
      </c>
      <c r="N291" s="40">
        <f>'[1]Tabell 3'!O296</f>
        <v>756</v>
      </c>
    </row>
    <row r="292" spans="1:14" ht="16">
      <c r="A292" s="97" t="s">
        <v>279</v>
      </c>
      <c r="B292" s="40">
        <v>7812</v>
      </c>
      <c r="C292" s="41">
        <v>22239.535505657164</v>
      </c>
      <c r="D292" s="41">
        <v>14544</v>
      </c>
      <c r="E292" s="41">
        <v>4341</v>
      </c>
      <c r="F292" s="41">
        <v>0</v>
      </c>
      <c r="G292" s="41">
        <v>695</v>
      </c>
      <c r="H292" s="41">
        <v>941</v>
      </c>
      <c r="I292" s="41">
        <v>0</v>
      </c>
      <c r="J292" s="41">
        <v>0</v>
      </c>
      <c r="K292" s="41">
        <v>1718.5355056571632</v>
      </c>
      <c r="L292" s="40">
        <f>'[1]Tabell 3'!M297</f>
        <v>366</v>
      </c>
      <c r="M292" s="40">
        <f>'[1]Tabell 3'!N297</f>
        <v>245</v>
      </c>
      <c r="N292" s="40">
        <f>'[1]Tabell 3'!O297</f>
        <v>767</v>
      </c>
    </row>
    <row r="293" spans="1:14" ht="16">
      <c r="A293" s="97" t="s">
        <v>290</v>
      </c>
      <c r="B293" s="40">
        <v>3172</v>
      </c>
      <c r="C293" s="41">
        <v>33096.535505657164</v>
      </c>
      <c r="D293" s="41">
        <v>16473</v>
      </c>
      <c r="E293" s="41">
        <v>11984</v>
      </c>
      <c r="F293" s="41">
        <v>0</v>
      </c>
      <c r="G293" s="41">
        <v>1121</v>
      </c>
      <c r="H293" s="41">
        <v>1800</v>
      </c>
      <c r="I293" s="41">
        <v>0</v>
      </c>
      <c r="J293" s="41">
        <v>0</v>
      </c>
      <c r="K293" s="41">
        <v>1718.5355056571632</v>
      </c>
      <c r="L293" s="40">
        <f>'[1]Tabell 3'!M298</f>
        <v>725</v>
      </c>
      <c r="M293" s="40">
        <f>'[1]Tabell 3'!N298</f>
        <v>380</v>
      </c>
      <c r="N293" s="40">
        <f>'[1]Tabell 3'!O298</f>
        <v>1049</v>
      </c>
    </row>
    <row r="294" spans="1:14" ht="16">
      <c r="A294" s="97" t="s">
        <v>291</v>
      </c>
      <c r="B294" s="40">
        <v>4088</v>
      </c>
      <c r="C294" s="41">
        <v>32709.940920560639</v>
      </c>
      <c r="D294" s="41">
        <v>16946</v>
      </c>
      <c r="E294" s="41">
        <v>7899</v>
      </c>
      <c r="F294" s="41">
        <v>0</v>
      </c>
      <c r="G294" s="41">
        <v>2074</v>
      </c>
      <c r="H294" s="41">
        <v>2251.4788762326643</v>
      </c>
      <c r="I294" s="41">
        <v>1820.9265386708116</v>
      </c>
      <c r="J294" s="41">
        <v>0</v>
      </c>
      <c r="K294" s="41">
        <v>1718.5355056571632</v>
      </c>
      <c r="L294" s="40">
        <f>'[1]Tabell 3'!M299</f>
        <v>965</v>
      </c>
      <c r="M294" s="40">
        <f>'[1]Tabell 3'!N299</f>
        <v>380</v>
      </c>
      <c r="N294" s="40">
        <f>'[1]Tabell 3'!O299</f>
        <v>1062</v>
      </c>
    </row>
  </sheetData>
  <mergeCells count="4">
    <mergeCell ref="A2:A3"/>
    <mergeCell ref="B2:B3"/>
    <mergeCell ref="C2:C3"/>
    <mergeCell ref="G2:H2"/>
  </mergeCells>
  <conditionalFormatting sqref="C5:K294">
    <cfRule type="cellIs" dxfId="0" priority="1" stopIfTrue="1" operator="lessThan">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57C1995-AD3C-4357-BB55-DB292B68AEF8}">
          <x14:formula1>
            <xm:f>'1. Välj kommun'!$BD$5:$BD$296</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8E16B-A5D0-4821-9994-B33EAB89FD78}">
  <dimension ref="A1:P300"/>
  <sheetViews>
    <sheetView showGridLines="0" zoomScaleNormal="100" workbookViewId="0">
      <pane xSplit="1" ySplit="4" topLeftCell="B5" activePane="bottomRight" state="frozen"/>
      <selection pane="topRight" activeCell="B1" sqref="B1"/>
      <selection pane="bottomLeft" activeCell="A5" sqref="A5"/>
      <selection pane="bottomRight" activeCell="G273" sqref="G273"/>
    </sheetView>
  </sheetViews>
  <sheetFormatPr defaultColWidth="9.1796875" defaultRowHeight="14"/>
  <cols>
    <col min="1" max="1" width="24.1796875" style="42" customWidth="1"/>
    <col min="2" max="2" width="25.453125" style="42" customWidth="1"/>
    <col min="3" max="3" width="25.26953125" style="42" customWidth="1"/>
    <col min="4" max="4" width="18.7265625" style="42" customWidth="1"/>
    <col min="5" max="5" width="21.54296875" style="42" customWidth="1"/>
    <col min="6" max="6" width="21.81640625" style="42" customWidth="1"/>
    <col min="7" max="7" width="21.1796875" style="42" customWidth="1"/>
    <col min="8" max="8" width="22.81640625" style="42" customWidth="1"/>
    <col min="9" max="9" width="18.453125" style="42" customWidth="1"/>
    <col min="10" max="10" width="18.26953125" style="42" customWidth="1"/>
    <col min="11" max="11" width="12.7265625" style="42" customWidth="1"/>
    <col min="12" max="12" width="17.81640625" style="42" customWidth="1"/>
    <col min="13" max="13" width="21.1796875" style="42" customWidth="1"/>
    <col min="14" max="14" width="28.54296875" style="42" customWidth="1"/>
    <col min="15" max="15" width="12.7265625" style="42" customWidth="1"/>
    <col min="16" max="16" width="13" style="42" customWidth="1"/>
    <col min="17" max="16384" width="9.1796875" style="42"/>
  </cols>
  <sheetData>
    <row r="1" spans="1:16">
      <c r="A1" s="92" t="s">
        <v>424</v>
      </c>
      <c r="B1" s="98"/>
      <c r="C1" s="92"/>
      <c r="D1" s="98"/>
      <c r="E1" s="98"/>
    </row>
    <row r="4" spans="1:16" ht="53.5" customHeight="1">
      <c r="B4" s="99" t="s">
        <v>355</v>
      </c>
      <c r="C4" s="99" t="s">
        <v>356</v>
      </c>
      <c r="D4" s="100" t="s">
        <v>357</v>
      </c>
      <c r="E4" s="100" t="s">
        <v>404</v>
      </c>
      <c r="F4" s="101" t="s">
        <v>358</v>
      </c>
      <c r="G4" s="100" t="s">
        <v>359</v>
      </c>
      <c r="H4" s="101" t="s">
        <v>360</v>
      </c>
      <c r="I4" s="100" t="s">
        <v>367</v>
      </c>
      <c r="J4" s="101" t="s">
        <v>368</v>
      </c>
      <c r="K4" s="100" t="s">
        <v>361</v>
      </c>
      <c r="L4" s="101" t="s">
        <v>362</v>
      </c>
      <c r="M4" s="100" t="s">
        <v>363</v>
      </c>
      <c r="N4" s="101" t="s">
        <v>364</v>
      </c>
      <c r="O4" s="100" t="s">
        <v>365</v>
      </c>
      <c r="P4" s="101" t="s">
        <v>366</v>
      </c>
    </row>
    <row r="5" spans="1:16" ht="16">
      <c r="A5" s="97" t="s">
        <v>22</v>
      </c>
      <c r="B5" s="72">
        <v>6.7130491359099764E-3</v>
      </c>
      <c r="C5" s="72">
        <v>2.8980028980027939E-3</v>
      </c>
      <c r="D5" s="82" t="s">
        <v>418</v>
      </c>
      <c r="E5" s="82" t="s">
        <v>418</v>
      </c>
      <c r="F5" s="82" t="s">
        <v>418</v>
      </c>
      <c r="G5" s="71">
        <v>0</v>
      </c>
      <c r="H5" s="71">
        <v>0</v>
      </c>
      <c r="I5" s="71" t="s">
        <v>419</v>
      </c>
      <c r="J5" s="71" t="s">
        <v>419</v>
      </c>
      <c r="K5" s="71" t="s">
        <v>419</v>
      </c>
      <c r="L5" s="71" t="s">
        <v>419</v>
      </c>
      <c r="M5" s="71">
        <v>-83.219308272402969</v>
      </c>
      <c r="N5" s="71">
        <v>-39.321888416504173</v>
      </c>
      <c r="O5" s="71">
        <v>-83.219308272402969</v>
      </c>
      <c r="P5" s="71">
        <v>-39.321888416504173</v>
      </c>
    </row>
    <row r="6" spans="1:16" ht="16">
      <c r="A6" s="97" t="s">
        <v>29</v>
      </c>
      <c r="B6" s="72">
        <v>-3.5734324648972748E-3</v>
      </c>
      <c r="C6" s="72">
        <v>-6.5389433800837615E-3</v>
      </c>
      <c r="D6" s="82" t="s">
        <v>418</v>
      </c>
      <c r="E6" s="82" t="s">
        <v>418</v>
      </c>
      <c r="F6" s="82" t="s">
        <v>418</v>
      </c>
      <c r="G6" s="71">
        <v>0</v>
      </c>
      <c r="H6" s="71">
        <v>0</v>
      </c>
      <c r="I6" s="71" t="s">
        <v>419</v>
      </c>
      <c r="J6" s="71" t="s">
        <v>419</v>
      </c>
      <c r="K6" s="71" t="s">
        <v>419</v>
      </c>
      <c r="L6" s="71" t="s">
        <v>419</v>
      </c>
      <c r="M6" s="71">
        <v>-83.219308272402969</v>
      </c>
      <c r="N6" s="71">
        <v>-39.321888416504173</v>
      </c>
      <c r="O6" s="71">
        <v>-83.219308272402969</v>
      </c>
      <c r="P6" s="71">
        <v>-39.321888416504173</v>
      </c>
    </row>
    <row r="7" spans="1:16" ht="16">
      <c r="A7" s="97" t="s">
        <v>33</v>
      </c>
      <c r="B7" s="72">
        <v>7.9020865333785384E-3</v>
      </c>
      <c r="C7" s="72">
        <v>-9.2328814141067195E-3</v>
      </c>
      <c r="D7" s="82" t="s">
        <v>418</v>
      </c>
      <c r="E7" s="82" t="s">
        <v>418</v>
      </c>
      <c r="F7" s="82" t="s">
        <v>418</v>
      </c>
      <c r="G7" s="71">
        <v>0</v>
      </c>
      <c r="H7" s="71">
        <v>0</v>
      </c>
      <c r="I7" s="71" t="s">
        <v>419</v>
      </c>
      <c r="J7" s="71" t="s">
        <v>419</v>
      </c>
      <c r="K7" s="71" t="s">
        <v>419</v>
      </c>
      <c r="L7" s="71" t="s">
        <v>419</v>
      </c>
      <c r="M7" s="71">
        <v>-83.219308272402969</v>
      </c>
      <c r="N7" s="71">
        <v>-39.321888416504173</v>
      </c>
      <c r="O7" s="71">
        <v>-83.219308272402969</v>
      </c>
      <c r="P7" s="71">
        <v>-39.321888416504173</v>
      </c>
    </row>
    <row r="8" spans="1:16" ht="16">
      <c r="A8" s="97" t="s">
        <v>67</v>
      </c>
      <c r="B8" s="72">
        <v>2.0963070201917677E-2</v>
      </c>
      <c r="C8" s="72">
        <v>2.1417429497968099E-2</v>
      </c>
      <c r="D8" s="82" t="s">
        <v>420</v>
      </c>
      <c r="E8" s="82" t="s">
        <v>418</v>
      </c>
      <c r="F8" s="82" t="s">
        <v>420</v>
      </c>
      <c r="G8" s="71">
        <v>1112.56</v>
      </c>
      <c r="H8" s="71">
        <v>917.67200000000003</v>
      </c>
      <c r="I8" s="71">
        <v>61613.307147479689</v>
      </c>
      <c r="J8" s="71">
        <v>61661.941303646614</v>
      </c>
      <c r="K8" s="71">
        <v>702</v>
      </c>
      <c r="L8" s="71">
        <v>579.27619954342106</v>
      </c>
      <c r="M8" s="71">
        <v>-83.219308272402969</v>
      </c>
      <c r="N8" s="71">
        <v>-39.321888416504173</v>
      </c>
      <c r="O8" s="71">
        <v>618.78069172759706</v>
      </c>
      <c r="P8" s="71">
        <v>539.95431112691688</v>
      </c>
    </row>
    <row r="9" spans="1:16" ht="16">
      <c r="A9" s="97" t="s">
        <v>75</v>
      </c>
      <c r="B9" s="72">
        <v>6.4292271377148769E-3</v>
      </c>
      <c r="C9" s="72">
        <v>-1.6621758757042748E-3</v>
      </c>
      <c r="D9" s="82" t="s">
        <v>418</v>
      </c>
      <c r="E9" s="82" t="s">
        <v>418</v>
      </c>
      <c r="F9" s="82" t="s">
        <v>418</v>
      </c>
      <c r="G9" s="71">
        <v>0</v>
      </c>
      <c r="H9" s="71">
        <v>0</v>
      </c>
      <c r="I9" s="71" t="s">
        <v>419</v>
      </c>
      <c r="J9" s="71" t="s">
        <v>419</v>
      </c>
      <c r="K9" s="71" t="s">
        <v>419</v>
      </c>
      <c r="L9" s="71" t="s">
        <v>419</v>
      </c>
      <c r="M9" s="71">
        <v>-83.219308272402969</v>
      </c>
      <c r="N9" s="71">
        <v>-39.321888416504173</v>
      </c>
      <c r="O9" s="71">
        <v>-83.219308272402969</v>
      </c>
      <c r="P9" s="71">
        <v>-39.321888416504173</v>
      </c>
    </row>
    <row r="10" spans="1:16" ht="16">
      <c r="A10" s="97" t="s">
        <v>90</v>
      </c>
      <c r="B10" s="72">
        <v>2.1374796410122965E-2</v>
      </c>
      <c r="C10" s="72">
        <v>1.3900331913090591E-2</v>
      </c>
      <c r="D10" s="82" t="s">
        <v>420</v>
      </c>
      <c r="E10" s="82" t="s">
        <v>418</v>
      </c>
      <c r="F10" s="82" t="s">
        <v>420</v>
      </c>
      <c r="G10" s="71">
        <v>331.38</v>
      </c>
      <c r="H10" s="71">
        <v>161.45600000000002</v>
      </c>
      <c r="I10" s="71">
        <v>62240.162351379084</v>
      </c>
      <c r="J10" s="71">
        <v>61865.851996828853</v>
      </c>
      <c r="K10" s="71">
        <v>241</v>
      </c>
      <c r="L10" s="71">
        <v>116.88056400655277</v>
      </c>
      <c r="M10" s="71">
        <v>-83.219308272402969</v>
      </c>
      <c r="N10" s="71">
        <v>-39.321888416504173</v>
      </c>
      <c r="O10" s="71">
        <v>157.78069172759703</v>
      </c>
      <c r="P10" s="71">
        <v>77.558675590048608</v>
      </c>
    </row>
    <row r="11" spans="1:16" ht="16">
      <c r="A11" s="97" t="s">
        <v>122</v>
      </c>
      <c r="B11" s="72">
        <v>3.9424696546872529E-3</v>
      </c>
      <c r="C11" s="72">
        <v>-2.7605529346326207E-3</v>
      </c>
      <c r="D11" s="82" t="s">
        <v>418</v>
      </c>
      <c r="E11" s="82" t="s">
        <v>418</v>
      </c>
      <c r="F11" s="82" t="s">
        <v>418</v>
      </c>
      <c r="G11" s="71">
        <v>0</v>
      </c>
      <c r="H11" s="71">
        <v>0</v>
      </c>
      <c r="I11" s="71" t="s">
        <v>419</v>
      </c>
      <c r="J11" s="71" t="s">
        <v>419</v>
      </c>
      <c r="K11" s="71" t="s">
        <v>419</v>
      </c>
      <c r="L11" s="71" t="s">
        <v>419</v>
      </c>
      <c r="M11" s="71">
        <v>-83.219308272402969</v>
      </c>
      <c r="N11" s="71">
        <v>-39.321888416504173</v>
      </c>
      <c r="O11" s="71">
        <v>-83.219308272402969</v>
      </c>
      <c r="P11" s="71">
        <v>-39.321888416504173</v>
      </c>
    </row>
    <row r="12" spans="1:16" ht="16">
      <c r="A12" s="97" t="s">
        <v>152</v>
      </c>
      <c r="B12" s="72">
        <v>1.4158007742492096E-2</v>
      </c>
      <c r="C12" s="72">
        <v>1.1725615114235532E-2</v>
      </c>
      <c r="D12" s="82" t="s">
        <v>420</v>
      </c>
      <c r="E12" s="82" t="s">
        <v>418</v>
      </c>
      <c r="F12" s="82" t="s">
        <v>418</v>
      </c>
      <c r="G12" s="71">
        <v>188.51999999999998</v>
      </c>
      <c r="H12" s="71">
        <v>0</v>
      </c>
      <c r="I12" s="71">
        <v>56311.165924039895</v>
      </c>
      <c r="J12" s="71" t="s">
        <v>419</v>
      </c>
      <c r="K12" s="71">
        <v>97</v>
      </c>
      <c r="L12" s="71" t="s">
        <v>419</v>
      </c>
      <c r="M12" s="71">
        <v>-83.219308272402969</v>
      </c>
      <c r="N12" s="71">
        <v>-39.321888416504173</v>
      </c>
      <c r="O12" s="71">
        <v>13.780691727597031</v>
      </c>
      <c r="P12" s="71">
        <v>-39.321888416504173</v>
      </c>
    </row>
    <row r="13" spans="1:16" ht="16">
      <c r="A13" s="97" t="s">
        <v>158</v>
      </c>
      <c r="B13" s="72">
        <v>1.5652319318227637E-2</v>
      </c>
      <c r="C13" s="72">
        <v>5.6965698402517972E-3</v>
      </c>
      <c r="D13" s="82" t="s">
        <v>418</v>
      </c>
      <c r="E13" s="82" t="s">
        <v>418</v>
      </c>
      <c r="F13" s="82" t="s">
        <v>418</v>
      </c>
      <c r="G13" s="71">
        <v>0</v>
      </c>
      <c r="H13" s="71">
        <v>0</v>
      </c>
      <c r="I13" s="71" t="s">
        <v>419</v>
      </c>
      <c r="J13" s="71" t="s">
        <v>419</v>
      </c>
      <c r="K13" s="71" t="s">
        <v>419</v>
      </c>
      <c r="L13" s="71" t="s">
        <v>419</v>
      </c>
      <c r="M13" s="71">
        <v>-83.219308272402969</v>
      </c>
      <c r="N13" s="71">
        <v>-39.321888416504173</v>
      </c>
      <c r="O13" s="71">
        <v>-83.219308272402969</v>
      </c>
      <c r="P13" s="71">
        <v>-39.321888416504173</v>
      </c>
    </row>
    <row r="14" spans="1:16" ht="16">
      <c r="A14" s="97" t="s">
        <v>161</v>
      </c>
      <c r="B14" s="72">
        <v>1.7895223094583246E-2</v>
      </c>
      <c r="C14" s="72">
        <v>3.5230584604834636E-2</v>
      </c>
      <c r="D14" s="82" t="s">
        <v>420</v>
      </c>
      <c r="E14" s="82" t="s">
        <v>418</v>
      </c>
      <c r="F14" s="82" t="s">
        <v>420</v>
      </c>
      <c r="G14" s="71">
        <v>294.34000000000003</v>
      </c>
      <c r="H14" s="71">
        <v>271.00800000000004</v>
      </c>
      <c r="I14" s="71">
        <v>60527.315349595701</v>
      </c>
      <c r="J14" s="71">
        <v>60515.479247845076</v>
      </c>
      <c r="K14" s="71">
        <v>1527</v>
      </c>
      <c r="L14" s="71">
        <v>1406.051011659808</v>
      </c>
      <c r="M14" s="71">
        <v>-83.219308272402969</v>
      </c>
      <c r="N14" s="71">
        <v>-39.321888416504173</v>
      </c>
      <c r="O14" s="71">
        <v>1443.7806917275971</v>
      </c>
      <c r="P14" s="71">
        <v>1366.7291232433038</v>
      </c>
    </row>
    <row r="15" spans="1:16" ht="16">
      <c r="A15" s="97" t="s">
        <v>163</v>
      </c>
      <c r="B15" s="72">
        <v>1.4704029881865699E-2</v>
      </c>
      <c r="C15" s="72">
        <v>1.0895357775475345E-2</v>
      </c>
      <c r="D15" s="82" t="s">
        <v>420</v>
      </c>
      <c r="E15" s="82" t="s">
        <v>418</v>
      </c>
      <c r="F15" s="82" t="s">
        <v>418</v>
      </c>
      <c r="G15" s="71">
        <v>26.79000000000002</v>
      </c>
      <c r="H15" s="71">
        <v>0</v>
      </c>
      <c r="I15" s="71">
        <v>59685.554311310145</v>
      </c>
      <c r="J15" s="71" t="s">
        <v>419</v>
      </c>
      <c r="K15" s="71">
        <v>53</v>
      </c>
      <c r="L15" s="71" t="s">
        <v>419</v>
      </c>
      <c r="M15" s="71">
        <v>-83.219308272402969</v>
      </c>
      <c r="N15" s="71">
        <v>-39.321888416504173</v>
      </c>
      <c r="O15" s="71">
        <v>-30.219308272402969</v>
      </c>
      <c r="P15" s="71">
        <v>-39.321888416504173</v>
      </c>
    </row>
    <row r="16" spans="1:16" ht="16">
      <c r="A16" s="97" t="s">
        <v>182</v>
      </c>
      <c r="B16" s="72">
        <v>7.8344965026566626E-3</v>
      </c>
      <c r="C16" s="72">
        <v>7.221259387637291E-3</v>
      </c>
      <c r="D16" s="82" t="s">
        <v>418</v>
      </c>
      <c r="E16" s="82" t="s">
        <v>418</v>
      </c>
      <c r="F16" s="82" t="s">
        <v>418</v>
      </c>
      <c r="G16" s="71">
        <v>0</v>
      </c>
      <c r="H16" s="71">
        <v>0</v>
      </c>
      <c r="I16" s="71" t="s">
        <v>419</v>
      </c>
      <c r="J16" s="71" t="s">
        <v>419</v>
      </c>
      <c r="K16" s="71" t="s">
        <v>419</v>
      </c>
      <c r="L16" s="71" t="s">
        <v>419</v>
      </c>
      <c r="M16" s="71">
        <v>-83.219308272402969</v>
      </c>
      <c r="N16" s="71">
        <v>-39.321888416504173</v>
      </c>
      <c r="O16" s="71">
        <v>-83.219308272402969</v>
      </c>
      <c r="P16" s="71">
        <v>-39.321888416504173</v>
      </c>
    </row>
    <row r="17" spans="1:16" ht="16">
      <c r="A17" s="97" t="s">
        <v>184</v>
      </c>
      <c r="B17" s="72">
        <v>1.8011168784388687E-2</v>
      </c>
      <c r="C17" s="72">
        <v>2.1080240917038973E-2</v>
      </c>
      <c r="D17" s="82" t="s">
        <v>420</v>
      </c>
      <c r="E17" s="82" t="s">
        <v>418</v>
      </c>
      <c r="F17" s="82" t="s">
        <v>420</v>
      </c>
      <c r="G17" s="71">
        <v>570.29999999999995</v>
      </c>
      <c r="H17" s="71">
        <v>467.36</v>
      </c>
      <c r="I17" s="71">
        <v>63567.427669647557</v>
      </c>
      <c r="J17" s="71">
        <v>63556.536716877781</v>
      </c>
      <c r="K17" s="71">
        <v>699</v>
      </c>
      <c r="L17" s="71">
        <v>572.59200786490862</v>
      </c>
      <c r="M17" s="71">
        <v>-83.219308272402969</v>
      </c>
      <c r="N17" s="71">
        <v>-39.321888416504173</v>
      </c>
      <c r="O17" s="71">
        <v>615.78069172759706</v>
      </c>
      <c r="P17" s="71">
        <v>533.27011944840444</v>
      </c>
    </row>
    <row r="18" spans="1:16" ht="16">
      <c r="A18" s="97" t="s">
        <v>194</v>
      </c>
      <c r="B18" s="72">
        <v>1.2571625853456725E-2</v>
      </c>
      <c r="C18" s="72">
        <v>7.5790413891845265E-3</v>
      </c>
      <c r="D18" s="82" t="s">
        <v>418</v>
      </c>
      <c r="E18" s="82" t="s">
        <v>418</v>
      </c>
      <c r="F18" s="82" t="s">
        <v>418</v>
      </c>
      <c r="G18" s="71">
        <v>0</v>
      </c>
      <c r="H18" s="71">
        <v>0</v>
      </c>
      <c r="I18" s="71" t="s">
        <v>419</v>
      </c>
      <c r="J18" s="71" t="s">
        <v>419</v>
      </c>
      <c r="K18" s="71" t="s">
        <v>419</v>
      </c>
      <c r="L18" s="71" t="s">
        <v>419</v>
      </c>
      <c r="M18" s="71">
        <v>-83.219308272402969</v>
      </c>
      <c r="N18" s="71">
        <v>-39.321888416504173</v>
      </c>
      <c r="O18" s="71">
        <v>-83.219308272402969</v>
      </c>
      <c r="P18" s="71">
        <v>-39.321888416504173</v>
      </c>
    </row>
    <row r="19" spans="1:16" ht="16">
      <c r="A19" s="97" t="s">
        <v>195</v>
      </c>
      <c r="B19" s="72">
        <v>1.3052406287035856E-2</v>
      </c>
      <c r="C19" s="72">
        <v>7.4818798223064142E-4</v>
      </c>
      <c r="D19" s="82" t="s">
        <v>418</v>
      </c>
      <c r="E19" s="82" t="s">
        <v>418</v>
      </c>
      <c r="F19" s="82" t="s">
        <v>418</v>
      </c>
      <c r="G19" s="71">
        <v>0</v>
      </c>
      <c r="H19" s="71">
        <v>0</v>
      </c>
      <c r="I19" s="71" t="s">
        <v>419</v>
      </c>
      <c r="J19" s="71" t="s">
        <v>419</v>
      </c>
      <c r="K19" s="71" t="s">
        <v>419</v>
      </c>
      <c r="L19" s="71" t="s">
        <v>419</v>
      </c>
      <c r="M19" s="71">
        <v>-83.219308272402969</v>
      </c>
      <c r="N19" s="71">
        <v>-39.321888416504173</v>
      </c>
      <c r="O19" s="71">
        <v>-83.219308272402969</v>
      </c>
      <c r="P19" s="71">
        <v>-39.321888416504173</v>
      </c>
    </row>
    <row r="20" spans="1:16" ht="16">
      <c r="A20" s="97" t="s">
        <v>200</v>
      </c>
      <c r="B20" s="72">
        <v>5.9460756260072412E-3</v>
      </c>
      <c r="C20" s="72">
        <v>5.6627246276728105E-3</v>
      </c>
      <c r="D20" s="82" t="s">
        <v>418</v>
      </c>
      <c r="E20" s="82" t="s">
        <v>418</v>
      </c>
      <c r="F20" s="82" t="s">
        <v>418</v>
      </c>
      <c r="G20" s="71">
        <v>0</v>
      </c>
      <c r="H20" s="71">
        <v>0</v>
      </c>
      <c r="I20" s="71" t="s">
        <v>419</v>
      </c>
      <c r="J20" s="71" t="s">
        <v>419</v>
      </c>
      <c r="K20" s="71" t="s">
        <v>419</v>
      </c>
      <c r="L20" s="71" t="s">
        <v>419</v>
      </c>
      <c r="M20" s="71">
        <v>-83.219308272402969</v>
      </c>
      <c r="N20" s="71">
        <v>-39.321888416504173</v>
      </c>
      <c r="O20" s="71">
        <v>-83.219308272402969</v>
      </c>
      <c r="P20" s="71">
        <v>-39.321888416504173</v>
      </c>
    </row>
    <row r="21" spans="1:16" ht="16">
      <c r="A21" s="97" t="s">
        <v>206</v>
      </c>
      <c r="B21" s="72">
        <v>1.8220261201503218E-2</v>
      </c>
      <c r="C21" s="72">
        <v>2.9730229120473073E-2</v>
      </c>
      <c r="D21" s="82" t="s">
        <v>420</v>
      </c>
      <c r="E21" s="82" t="s">
        <v>418</v>
      </c>
      <c r="F21" s="82" t="s">
        <v>420</v>
      </c>
      <c r="G21" s="71">
        <v>1067.8</v>
      </c>
      <c r="H21" s="71">
        <v>959.56</v>
      </c>
      <c r="I21" s="71">
        <v>47398.761940438286</v>
      </c>
      <c r="J21" s="71">
        <v>47421.386885655927</v>
      </c>
      <c r="K21" s="71">
        <v>936</v>
      </c>
      <c r="L21" s="71">
        <v>841.56955798039576</v>
      </c>
      <c r="M21" s="71">
        <v>-83.219308272402969</v>
      </c>
      <c r="N21" s="71">
        <v>-39.321888416504173</v>
      </c>
      <c r="O21" s="71">
        <v>852.78069172759706</v>
      </c>
      <c r="P21" s="71">
        <v>802.24766956389158</v>
      </c>
    </row>
    <row r="22" spans="1:16" ht="16">
      <c r="A22" s="97" t="s">
        <v>218</v>
      </c>
      <c r="B22" s="72">
        <v>1.3078764754052896E-2</v>
      </c>
      <c r="C22" s="72">
        <v>2.4541916811702258E-3</v>
      </c>
      <c r="D22" s="82" t="s">
        <v>418</v>
      </c>
      <c r="E22" s="82" t="s">
        <v>418</v>
      </c>
      <c r="F22" s="82" t="s">
        <v>418</v>
      </c>
      <c r="G22" s="71">
        <v>0</v>
      </c>
      <c r="H22" s="71">
        <v>0</v>
      </c>
      <c r="I22" s="71" t="s">
        <v>419</v>
      </c>
      <c r="J22" s="71" t="s">
        <v>419</v>
      </c>
      <c r="K22" s="71" t="s">
        <v>419</v>
      </c>
      <c r="L22" s="71" t="s">
        <v>419</v>
      </c>
      <c r="M22" s="71">
        <v>-83.219308272402969</v>
      </c>
      <c r="N22" s="71">
        <v>-39.321888416504173</v>
      </c>
      <c r="O22" s="71">
        <v>-83.219308272402969</v>
      </c>
      <c r="P22" s="71">
        <v>-39.321888416504173</v>
      </c>
    </row>
    <row r="23" spans="1:16" ht="16">
      <c r="A23" s="97" t="s">
        <v>235</v>
      </c>
      <c r="B23" s="72">
        <v>6.5051802935349734E-3</v>
      </c>
      <c r="C23" s="72">
        <v>4.0639668380304528E-5</v>
      </c>
      <c r="D23" s="82" t="s">
        <v>418</v>
      </c>
      <c r="E23" s="82" t="s">
        <v>418</v>
      </c>
      <c r="F23" s="82" t="s">
        <v>418</v>
      </c>
      <c r="G23" s="71">
        <v>0</v>
      </c>
      <c r="H23" s="71">
        <v>0</v>
      </c>
      <c r="I23" s="71" t="s">
        <v>419</v>
      </c>
      <c r="J23" s="71" t="s">
        <v>419</v>
      </c>
      <c r="K23" s="71" t="s">
        <v>419</v>
      </c>
      <c r="L23" s="71" t="s">
        <v>419</v>
      </c>
      <c r="M23" s="71">
        <v>-83.219308272402969</v>
      </c>
      <c r="N23" s="71">
        <v>-39.321888416504173</v>
      </c>
      <c r="O23" s="71">
        <v>-83.219308272402969</v>
      </c>
      <c r="P23" s="71">
        <v>-39.321888416504173</v>
      </c>
    </row>
    <row r="24" spans="1:16" ht="16">
      <c r="A24" s="97" t="s">
        <v>236</v>
      </c>
      <c r="B24" s="72">
        <v>1.2809351984458317E-2</v>
      </c>
      <c r="C24" s="72">
        <v>2.1896641447500143E-2</v>
      </c>
      <c r="D24" s="82" t="s">
        <v>420</v>
      </c>
      <c r="E24" s="82" t="s">
        <v>418</v>
      </c>
      <c r="F24" s="82" t="s">
        <v>420</v>
      </c>
      <c r="G24" s="71">
        <v>891.56999999999994</v>
      </c>
      <c r="H24" s="71">
        <v>741.68399999999997</v>
      </c>
      <c r="I24" s="71">
        <v>55798.835761633978</v>
      </c>
      <c r="J24" s="71">
        <v>55800.923304264354</v>
      </c>
      <c r="K24" s="71">
        <v>662</v>
      </c>
      <c r="L24" s="71">
        <v>550.81586967805481</v>
      </c>
      <c r="M24" s="71">
        <v>-83.219308272402969</v>
      </c>
      <c r="N24" s="71">
        <v>-39.321888416504173</v>
      </c>
      <c r="O24" s="71">
        <v>578.78069172759706</v>
      </c>
      <c r="P24" s="71">
        <v>511.49398126155063</v>
      </c>
    </row>
    <row r="25" spans="1:16" ht="16">
      <c r="A25" s="97" t="s">
        <v>241</v>
      </c>
      <c r="B25" s="72">
        <v>1.9501706857181667E-2</v>
      </c>
      <c r="C25" s="72">
        <v>2.5238396667551566E-2</v>
      </c>
      <c r="D25" s="82" t="s">
        <v>420</v>
      </c>
      <c r="E25" s="82" t="s">
        <v>418</v>
      </c>
      <c r="F25" s="82" t="s">
        <v>420</v>
      </c>
      <c r="G25" s="71">
        <v>746.27</v>
      </c>
      <c r="H25" s="71">
        <v>648.32399999999996</v>
      </c>
      <c r="I25" s="71">
        <v>61823.464697763542</v>
      </c>
      <c r="J25" s="71">
        <v>61861.871533369122</v>
      </c>
      <c r="K25" s="71">
        <v>937</v>
      </c>
      <c r="L25" s="71">
        <v>814.14753765579962</v>
      </c>
      <c r="M25" s="71">
        <v>-83.219308272402969</v>
      </c>
      <c r="N25" s="71">
        <v>-39.321888416504173</v>
      </c>
      <c r="O25" s="71">
        <v>853.78069172759706</v>
      </c>
      <c r="P25" s="71">
        <v>774.82564923929544</v>
      </c>
    </row>
    <row r="26" spans="1:16" ht="16">
      <c r="A26" s="97" t="s">
        <v>242</v>
      </c>
      <c r="B26" s="72">
        <v>2.6096860832331759E-2</v>
      </c>
      <c r="C26" s="72">
        <v>2.294286344584151E-2</v>
      </c>
      <c r="D26" s="82" t="s">
        <v>420</v>
      </c>
      <c r="E26" s="82" t="s">
        <v>418</v>
      </c>
      <c r="F26" s="82" t="s">
        <v>420</v>
      </c>
      <c r="G26" s="71">
        <v>410.69</v>
      </c>
      <c r="H26" s="71">
        <v>347.22800000000001</v>
      </c>
      <c r="I26" s="71">
        <v>63679.349387615963</v>
      </c>
      <c r="J26" s="71">
        <v>63688.605181609775</v>
      </c>
      <c r="K26" s="71">
        <v>821</v>
      </c>
      <c r="L26" s="71">
        <v>694.26637993281633</v>
      </c>
      <c r="M26" s="71">
        <v>-83.219308272402969</v>
      </c>
      <c r="N26" s="71">
        <v>-39.321888416504173</v>
      </c>
      <c r="O26" s="71">
        <v>737.78069172759706</v>
      </c>
      <c r="P26" s="71">
        <v>654.94449151631215</v>
      </c>
    </row>
    <row r="27" spans="1:16" ht="16">
      <c r="A27" s="97" t="s">
        <v>248</v>
      </c>
      <c r="B27" s="72">
        <v>1.0937048074506128E-2</v>
      </c>
      <c r="C27" s="72">
        <v>9.1484464902187312E-3</v>
      </c>
      <c r="D27" s="82" t="s">
        <v>418</v>
      </c>
      <c r="E27" s="82" t="s">
        <v>418</v>
      </c>
      <c r="F27" s="82" t="s">
        <v>418</v>
      </c>
      <c r="G27" s="71">
        <v>0</v>
      </c>
      <c r="H27" s="71">
        <v>0</v>
      </c>
      <c r="I27" s="71" t="s">
        <v>419</v>
      </c>
      <c r="J27" s="71" t="s">
        <v>419</v>
      </c>
      <c r="K27" s="71" t="s">
        <v>419</v>
      </c>
      <c r="L27" s="71" t="s">
        <v>419</v>
      </c>
      <c r="M27" s="71">
        <v>-83.219308272402969</v>
      </c>
      <c r="N27" s="71">
        <v>-39.321888416504173</v>
      </c>
      <c r="O27" s="71">
        <v>-83.219308272402969</v>
      </c>
      <c r="P27" s="71">
        <v>-39.321888416504173</v>
      </c>
    </row>
    <row r="28" spans="1:16" ht="16">
      <c r="A28" s="97" t="s">
        <v>252</v>
      </c>
      <c r="B28" s="72">
        <v>-8.7901133468382131E-4</v>
      </c>
      <c r="C28" s="72">
        <v>-1.0823055625471922E-2</v>
      </c>
      <c r="D28" s="82" t="s">
        <v>418</v>
      </c>
      <c r="E28" s="82" t="s">
        <v>418</v>
      </c>
      <c r="F28" s="82" t="s">
        <v>418</v>
      </c>
      <c r="G28" s="71">
        <v>0</v>
      </c>
      <c r="H28" s="71">
        <v>0</v>
      </c>
      <c r="I28" s="71" t="s">
        <v>419</v>
      </c>
      <c r="J28" s="71" t="s">
        <v>419</v>
      </c>
      <c r="K28" s="71" t="s">
        <v>419</v>
      </c>
      <c r="L28" s="71" t="s">
        <v>419</v>
      </c>
      <c r="M28" s="71">
        <v>-83.219308272402969</v>
      </c>
      <c r="N28" s="71">
        <v>-39.321888416504173</v>
      </c>
      <c r="O28" s="71">
        <v>-83.219308272402969</v>
      </c>
      <c r="P28" s="71">
        <v>-39.321888416504173</v>
      </c>
    </row>
    <row r="29" spans="1:16" ht="16">
      <c r="A29" s="97" t="s">
        <v>262</v>
      </c>
      <c r="B29" s="72">
        <v>1.1893132232632109E-2</v>
      </c>
      <c r="C29" s="72">
        <v>4.7463916636103498E-3</v>
      </c>
      <c r="D29" s="82" t="s">
        <v>418</v>
      </c>
      <c r="E29" s="82" t="s">
        <v>418</v>
      </c>
      <c r="F29" s="82" t="s">
        <v>418</v>
      </c>
      <c r="G29" s="71">
        <v>0</v>
      </c>
      <c r="H29" s="71">
        <v>0</v>
      </c>
      <c r="I29" s="71" t="s">
        <v>419</v>
      </c>
      <c r="J29" s="71" t="s">
        <v>419</v>
      </c>
      <c r="K29" s="71" t="s">
        <v>419</v>
      </c>
      <c r="L29" s="71" t="s">
        <v>419</v>
      </c>
      <c r="M29" s="71">
        <v>-83.219308272402969</v>
      </c>
      <c r="N29" s="71">
        <v>-39.321888416504173</v>
      </c>
      <c r="O29" s="71">
        <v>-83.219308272402969</v>
      </c>
      <c r="P29" s="71">
        <v>-39.321888416504173</v>
      </c>
    </row>
    <row r="30" spans="1:16" ht="16">
      <c r="A30" s="97" t="s">
        <v>287</v>
      </c>
      <c r="B30" s="72">
        <v>2.3804517930691604E-2</v>
      </c>
      <c r="C30" s="72">
        <v>6.6231913592826874E-3</v>
      </c>
      <c r="D30" s="82" t="s">
        <v>418</v>
      </c>
      <c r="E30" s="82" t="s">
        <v>418</v>
      </c>
      <c r="F30" s="82" t="s">
        <v>418</v>
      </c>
      <c r="G30" s="71">
        <v>0</v>
      </c>
      <c r="H30" s="71">
        <v>0</v>
      </c>
      <c r="I30" s="71" t="s">
        <v>419</v>
      </c>
      <c r="J30" s="71" t="s">
        <v>419</v>
      </c>
      <c r="K30" s="71" t="s">
        <v>419</v>
      </c>
      <c r="L30" s="71" t="s">
        <v>419</v>
      </c>
      <c r="M30" s="71">
        <v>-83.219308272402969</v>
      </c>
      <c r="N30" s="71">
        <v>-39.321888416504173</v>
      </c>
      <c r="O30" s="71">
        <v>-83.219308272402969</v>
      </c>
      <c r="P30" s="71">
        <v>-39.321888416504173</v>
      </c>
    </row>
    <row r="31" spans="1:16" ht="16">
      <c r="A31" s="97" t="s">
        <v>36</v>
      </c>
      <c r="B31" s="72">
        <v>1.9435083210452619E-2</v>
      </c>
      <c r="C31" s="72">
        <v>1.0341218337869051E-2</v>
      </c>
      <c r="D31" s="82" t="s">
        <v>420</v>
      </c>
      <c r="E31" s="82" t="s">
        <v>418</v>
      </c>
      <c r="F31" s="82" t="s">
        <v>418</v>
      </c>
      <c r="G31" s="71">
        <v>16.300000000000011</v>
      </c>
      <c r="H31" s="71">
        <v>0</v>
      </c>
      <c r="I31" s="71">
        <v>60685.644171779102</v>
      </c>
      <c r="J31" s="71" t="s">
        <v>419</v>
      </c>
      <c r="K31" s="71">
        <v>21</v>
      </c>
      <c r="L31" s="71" t="s">
        <v>419</v>
      </c>
      <c r="M31" s="71">
        <v>-83.219308272402969</v>
      </c>
      <c r="N31" s="71">
        <v>-39.321888416504173</v>
      </c>
      <c r="O31" s="71">
        <v>-62.219308272402969</v>
      </c>
      <c r="P31" s="71">
        <v>-39.321888416504173</v>
      </c>
    </row>
    <row r="32" spans="1:16" ht="16">
      <c r="A32" s="97" t="s">
        <v>69</v>
      </c>
      <c r="B32" s="72">
        <v>9.0099991350061082E-3</v>
      </c>
      <c r="C32" s="72">
        <v>-2.224384818573566E-3</v>
      </c>
      <c r="D32" s="82" t="s">
        <v>418</v>
      </c>
      <c r="E32" s="82" t="s">
        <v>418</v>
      </c>
      <c r="F32" s="82" t="s">
        <v>418</v>
      </c>
      <c r="G32" s="71">
        <v>0</v>
      </c>
      <c r="H32" s="71">
        <v>0</v>
      </c>
      <c r="I32" s="71" t="s">
        <v>419</v>
      </c>
      <c r="J32" s="71" t="s">
        <v>419</v>
      </c>
      <c r="K32" s="71" t="s">
        <v>419</v>
      </c>
      <c r="L32" s="71" t="s">
        <v>419</v>
      </c>
      <c r="M32" s="71">
        <v>-83.219308272402969</v>
      </c>
      <c r="N32" s="71">
        <v>-39.321888416504173</v>
      </c>
      <c r="O32" s="71">
        <v>-83.219308272402969</v>
      </c>
      <c r="P32" s="71">
        <v>-39.321888416504173</v>
      </c>
    </row>
    <row r="33" spans="1:16" ht="16">
      <c r="A33" s="97" t="s">
        <v>79</v>
      </c>
      <c r="B33" s="72">
        <v>1.3663307119679668E-2</v>
      </c>
      <c r="C33" s="72">
        <v>1.3164870118395511E-2</v>
      </c>
      <c r="D33" s="82" t="s">
        <v>420</v>
      </c>
      <c r="E33" s="82" t="s">
        <v>418</v>
      </c>
      <c r="F33" s="82" t="s">
        <v>420</v>
      </c>
      <c r="G33" s="71">
        <v>71.639999999999986</v>
      </c>
      <c r="H33" s="71">
        <v>26.367999999999995</v>
      </c>
      <c r="I33" s="71">
        <v>58126.772752652163</v>
      </c>
      <c r="J33" s="71">
        <v>57803.208434466032</v>
      </c>
      <c r="K33" s="71">
        <v>183</v>
      </c>
      <c r="L33" s="71">
        <v>66.951680210849986</v>
      </c>
      <c r="M33" s="71">
        <v>-83.219308272402969</v>
      </c>
      <c r="N33" s="71">
        <v>-39.321888416504173</v>
      </c>
      <c r="O33" s="71">
        <v>99.780691727597031</v>
      </c>
      <c r="P33" s="71">
        <v>27.629791794345813</v>
      </c>
    </row>
    <row r="34" spans="1:16" ht="16">
      <c r="A34" s="97" t="s">
        <v>104</v>
      </c>
      <c r="B34" s="72">
        <v>1.8354606798171691E-2</v>
      </c>
      <c r="C34" s="72">
        <v>2.280876494023909E-2</v>
      </c>
      <c r="D34" s="82" t="s">
        <v>420</v>
      </c>
      <c r="E34" s="82" t="s">
        <v>418</v>
      </c>
      <c r="F34" s="82" t="s">
        <v>420</v>
      </c>
      <c r="G34" s="71">
        <v>257.2</v>
      </c>
      <c r="H34" s="71">
        <v>217.04</v>
      </c>
      <c r="I34" s="71">
        <v>61079.024105754281</v>
      </c>
      <c r="J34" s="71">
        <v>61089.789900479176</v>
      </c>
      <c r="K34" s="71">
        <v>780</v>
      </c>
      <c r="L34" s="71">
        <v>658.56692991605826</v>
      </c>
      <c r="M34" s="71">
        <v>-83.219308272402969</v>
      </c>
      <c r="N34" s="71">
        <v>-39.321888416504173</v>
      </c>
      <c r="O34" s="71">
        <v>696.78069172759706</v>
      </c>
      <c r="P34" s="71">
        <v>619.24504149955408</v>
      </c>
    </row>
    <row r="35" spans="1:16" ht="16">
      <c r="A35" s="97" t="s">
        <v>223</v>
      </c>
      <c r="B35" s="72">
        <v>3.0958118272861324E-3</v>
      </c>
      <c r="C35" s="72">
        <v>-9.0641498855300595E-3</v>
      </c>
      <c r="D35" s="82" t="s">
        <v>418</v>
      </c>
      <c r="E35" s="82" t="s">
        <v>418</v>
      </c>
      <c r="F35" s="82" t="s">
        <v>418</v>
      </c>
      <c r="G35" s="71">
        <v>0</v>
      </c>
      <c r="H35" s="71">
        <v>0</v>
      </c>
      <c r="I35" s="71" t="s">
        <v>419</v>
      </c>
      <c r="J35" s="71" t="s">
        <v>419</v>
      </c>
      <c r="K35" s="71" t="s">
        <v>419</v>
      </c>
      <c r="L35" s="71" t="s">
        <v>419</v>
      </c>
      <c r="M35" s="71">
        <v>-83.219308272402969</v>
      </c>
      <c r="N35" s="71">
        <v>-39.321888416504173</v>
      </c>
      <c r="O35" s="71">
        <v>-83.219308272402969</v>
      </c>
      <c r="P35" s="71">
        <v>-39.321888416504173</v>
      </c>
    </row>
    <row r="36" spans="1:16" ht="16">
      <c r="A36" s="97" t="s">
        <v>243</v>
      </c>
      <c r="B36" s="72">
        <v>1.8784259438789475E-2</v>
      </c>
      <c r="C36" s="72">
        <v>1.5681977922024304E-2</v>
      </c>
      <c r="D36" s="82" t="s">
        <v>420</v>
      </c>
      <c r="E36" s="82" t="s">
        <v>418</v>
      </c>
      <c r="F36" s="82" t="s">
        <v>420</v>
      </c>
      <c r="G36" s="71">
        <v>1374.2999999999997</v>
      </c>
      <c r="H36" s="71">
        <v>890.56</v>
      </c>
      <c r="I36" s="71">
        <v>55931.416721239912</v>
      </c>
      <c r="J36" s="71">
        <v>55807.761408551924</v>
      </c>
      <c r="K36" s="71">
        <v>317</v>
      </c>
      <c r="L36" s="71">
        <v>205.25382010407202</v>
      </c>
      <c r="M36" s="71">
        <v>-83.219308272402969</v>
      </c>
      <c r="N36" s="71">
        <v>-39.321888416504173</v>
      </c>
      <c r="O36" s="71">
        <v>233.78069172759703</v>
      </c>
      <c r="P36" s="71">
        <v>165.93193168756784</v>
      </c>
    </row>
    <row r="37" spans="1:16" ht="16">
      <c r="A37" s="97" t="s">
        <v>278</v>
      </c>
      <c r="B37" s="72">
        <v>7.0458601130507503E-3</v>
      </c>
      <c r="C37" s="72">
        <v>-2.4986985944820406E-3</v>
      </c>
      <c r="D37" s="82" t="s">
        <v>418</v>
      </c>
      <c r="E37" s="82" t="s">
        <v>418</v>
      </c>
      <c r="F37" s="82" t="s">
        <v>418</v>
      </c>
      <c r="G37" s="71">
        <v>0</v>
      </c>
      <c r="H37" s="71">
        <v>0</v>
      </c>
      <c r="I37" s="71" t="s">
        <v>419</v>
      </c>
      <c r="J37" s="71" t="s">
        <v>419</v>
      </c>
      <c r="K37" s="71" t="s">
        <v>419</v>
      </c>
      <c r="L37" s="71" t="s">
        <v>419</v>
      </c>
      <c r="M37" s="71">
        <v>-83.219308272402969</v>
      </c>
      <c r="N37" s="71">
        <v>-39.321888416504173</v>
      </c>
      <c r="O37" s="71">
        <v>-83.219308272402969</v>
      </c>
      <c r="P37" s="71">
        <v>-39.321888416504173</v>
      </c>
    </row>
    <row r="38" spans="1:16" ht="16">
      <c r="A38" s="97" t="s">
        <v>288</v>
      </c>
      <c r="B38" s="72">
        <v>3.3659480790446672E-3</v>
      </c>
      <c r="C38" s="72">
        <v>-6.6756272401433669E-3</v>
      </c>
      <c r="D38" s="82" t="s">
        <v>418</v>
      </c>
      <c r="E38" s="82" t="s">
        <v>418</v>
      </c>
      <c r="F38" s="82" t="s">
        <v>418</v>
      </c>
      <c r="G38" s="71">
        <v>0</v>
      </c>
      <c r="H38" s="71">
        <v>0</v>
      </c>
      <c r="I38" s="71" t="s">
        <v>419</v>
      </c>
      <c r="J38" s="71" t="s">
        <v>419</v>
      </c>
      <c r="K38" s="71" t="s">
        <v>419</v>
      </c>
      <c r="L38" s="71" t="s">
        <v>419</v>
      </c>
      <c r="M38" s="71">
        <v>-83.219308272402969</v>
      </c>
      <c r="N38" s="71">
        <v>-39.321888416504173</v>
      </c>
      <c r="O38" s="71">
        <v>-83.219308272402969</v>
      </c>
      <c r="P38" s="71">
        <v>-39.321888416504173</v>
      </c>
    </row>
    <row r="39" spans="1:16" ht="16">
      <c r="A39" s="97" t="s">
        <v>37</v>
      </c>
      <c r="B39" s="72">
        <v>4.9989471284024312E-3</v>
      </c>
      <c r="C39" s="72">
        <v>-1.3351011060941387E-3</v>
      </c>
      <c r="D39" s="82" t="s">
        <v>418</v>
      </c>
      <c r="E39" s="82" t="s">
        <v>418</v>
      </c>
      <c r="F39" s="82" t="s">
        <v>418</v>
      </c>
      <c r="G39" s="71">
        <v>0</v>
      </c>
      <c r="H39" s="71">
        <v>0</v>
      </c>
      <c r="I39" s="71" t="s">
        <v>419</v>
      </c>
      <c r="J39" s="71" t="s">
        <v>419</v>
      </c>
      <c r="K39" s="71" t="s">
        <v>419</v>
      </c>
      <c r="L39" s="71" t="s">
        <v>419</v>
      </c>
      <c r="M39" s="71">
        <v>-83.219308272402969</v>
      </c>
      <c r="N39" s="71">
        <v>-39.321888416504173</v>
      </c>
      <c r="O39" s="71">
        <v>-83.219308272402969</v>
      </c>
      <c r="P39" s="71">
        <v>-39.321888416504173</v>
      </c>
    </row>
    <row r="40" spans="1:16" ht="16">
      <c r="A40" s="97" t="s">
        <v>46</v>
      </c>
      <c r="B40" s="72">
        <v>-9.0990231229642893E-3</v>
      </c>
      <c r="C40" s="72">
        <v>-2.2467725918570047E-2</v>
      </c>
      <c r="D40" s="82" t="s">
        <v>418</v>
      </c>
      <c r="E40" s="82" t="s">
        <v>418</v>
      </c>
      <c r="F40" s="82" t="s">
        <v>418</v>
      </c>
      <c r="G40" s="71">
        <v>0</v>
      </c>
      <c r="H40" s="71">
        <v>0</v>
      </c>
      <c r="I40" s="71" t="s">
        <v>419</v>
      </c>
      <c r="J40" s="71" t="s">
        <v>419</v>
      </c>
      <c r="K40" s="71" t="s">
        <v>419</v>
      </c>
      <c r="L40" s="71" t="s">
        <v>419</v>
      </c>
      <c r="M40" s="71">
        <v>-83.219308272402969</v>
      </c>
      <c r="N40" s="71">
        <v>-39.321888416504173</v>
      </c>
      <c r="O40" s="71">
        <v>-83.219308272402969</v>
      </c>
      <c r="P40" s="71">
        <v>-39.321888416504173</v>
      </c>
    </row>
    <row r="41" spans="1:16" ht="16">
      <c r="A41" s="97" t="s">
        <v>51</v>
      </c>
      <c r="B41" s="72">
        <v>8.4828976697133296E-3</v>
      </c>
      <c r="C41" s="72">
        <v>-8.1981360027614247E-3</v>
      </c>
      <c r="D41" s="82" t="s">
        <v>418</v>
      </c>
      <c r="E41" s="82" t="s">
        <v>418</v>
      </c>
      <c r="F41" s="82" t="s">
        <v>418</v>
      </c>
      <c r="G41" s="71">
        <v>0</v>
      </c>
      <c r="H41" s="71">
        <v>0</v>
      </c>
      <c r="I41" s="71" t="s">
        <v>419</v>
      </c>
      <c r="J41" s="71" t="s">
        <v>419</v>
      </c>
      <c r="K41" s="71" t="s">
        <v>419</v>
      </c>
      <c r="L41" s="71" t="s">
        <v>419</v>
      </c>
      <c r="M41" s="71">
        <v>-83.219308272402969</v>
      </c>
      <c r="N41" s="71">
        <v>-39.321888416504173</v>
      </c>
      <c r="O41" s="71">
        <v>-83.219308272402969</v>
      </c>
      <c r="P41" s="71">
        <v>-39.321888416504173</v>
      </c>
    </row>
    <row r="42" spans="1:16" ht="16">
      <c r="A42" s="97" t="s">
        <v>99</v>
      </c>
      <c r="B42" s="72">
        <v>1.1237398330947723E-3</v>
      </c>
      <c r="C42" s="72">
        <v>-7.1139386928860127E-3</v>
      </c>
      <c r="D42" s="82" t="s">
        <v>418</v>
      </c>
      <c r="E42" s="82" t="s">
        <v>418</v>
      </c>
      <c r="F42" s="82" t="s">
        <v>418</v>
      </c>
      <c r="G42" s="71">
        <v>0</v>
      </c>
      <c r="H42" s="71">
        <v>0</v>
      </c>
      <c r="I42" s="71" t="s">
        <v>419</v>
      </c>
      <c r="J42" s="71" t="s">
        <v>419</v>
      </c>
      <c r="K42" s="71" t="s">
        <v>419</v>
      </c>
      <c r="L42" s="71" t="s">
        <v>419</v>
      </c>
      <c r="M42" s="71">
        <v>-83.219308272402969</v>
      </c>
      <c r="N42" s="71">
        <v>-39.321888416504173</v>
      </c>
      <c r="O42" s="71">
        <v>-83.219308272402969</v>
      </c>
      <c r="P42" s="71">
        <v>-39.321888416504173</v>
      </c>
    </row>
    <row r="43" spans="1:16" ht="16">
      <c r="A43" s="97" t="s">
        <v>162</v>
      </c>
      <c r="B43" s="72">
        <v>9.1024454879926608E-3</v>
      </c>
      <c r="C43" s="72">
        <v>4.5852582224368277E-3</v>
      </c>
      <c r="D43" s="82" t="s">
        <v>418</v>
      </c>
      <c r="E43" s="82" t="s">
        <v>418</v>
      </c>
      <c r="F43" s="82" t="s">
        <v>418</v>
      </c>
      <c r="G43" s="71">
        <v>0</v>
      </c>
      <c r="H43" s="71">
        <v>0</v>
      </c>
      <c r="I43" s="71" t="s">
        <v>419</v>
      </c>
      <c r="J43" s="71" t="s">
        <v>419</v>
      </c>
      <c r="K43" s="71" t="s">
        <v>419</v>
      </c>
      <c r="L43" s="71" t="s">
        <v>419</v>
      </c>
      <c r="M43" s="71">
        <v>-83.219308272402969</v>
      </c>
      <c r="N43" s="71">
        <v>-39.321888416504173</v>
      </c>
      <c r="O43" s="71">
        <v>-83.219308272402969</v>
      </c>
      <c r="P43" s="71">
        <v>-39.321888416504173</v>
      </c>
    </row>
    <row r="44" spans="1:16" ht="16">
      <c r="A44" s="97" t="s">
        <v>172</v>
      </c>
      <c r="B44" s="72">
        <v>1.3897997584317867E-3</v>
      </c>
      <c r="C44" s="72">
        <v>1.9844551017034195E-3</v>
      </c>
      <c r="D44" s="82" t="s">
        <v>418</v>
      </c>
      <c r="E44" s="82" t="s">
        <v>418</v>
      </c>
      <c r="F44" s="82" t="s">
        <v>418</v>
      </c>
      <c r="G44" s="71">
        <v>0</v>
      </c>
      <c r="H44" s="71">
        <v>0</v>
      </c>
      <c r="I44" s="71" t="s">
        <v>419</v>
      </c>
      <c r="J44" s="71" t="s">
        <v>419</v>
      </c>
      <c r="K44" s="71" t="s">
        <v>419</v>
      </c>
      <c r="L44" s="71" t="s">
        <v>419</v>
      </c>
      <c r="M44" s="71">
        <v>-83.219308272402969</v>
      </c>
      <c r="N44" s="71">
        <v>-39.321888416504173</v>
      </c>
      <c r="O44" s="71">
        <v>-83.219308272402969</v>
      </c>
      <c r="P44" s="71">
        <v>-39.321888416504173</v>
      </c>
    </row>
    <row r="45" spans="1:16" ht="16">
      <c r="A45" s="97" t="s">
        <v>203</v>
      </c>
      <c r="B45" s="72">
        <v>1.9594777313544087E-2</v>
      </c>
      <c r="C45" s="72">
        <v>9.273931679438796E-3</v>
      </c>
      <c r="D45" s="82" t="s">
        <v>418</v>
      </c>
      <c r="E45" s="82" t="s">
        <v>418</v>
      </c>
      <c r="F45" s="82" t="s">
        <v>418</v>
      </c>
      <c r="G45" s="71">
        <v>0</v>
      </c>
      <c r="H45" s="71">
        <v>0</v>
      </c>
      <c r="I45" s="71" t="s">
        <v>419</v>
      </c>
      <c r="J45" s="71" t="s">
        <v>419</v>
      </c>
      <c r="K45" s="71" t="s">
        <v>419</v>
      </c>
      <c r="L45" s="71" t="s">
        <v>419</v>
      </c>
      <c r="M45" s="71">
        <v>-83.219308272402969</v>
      </c>
      <c r="N45" s="71">
        <v>-39.321888416504173</v>
      </c>
      <c r="O45" s="71">
        <v>-83.219308272402969</v>
      </c>
      <c r="P45" s="71">
        <v>-39.321888416504173</v>
      </c>
    </row>
    <row r="46" spans="1:16" ht="16">
      <c r="A46" s="97" t="s">
        <v>234</v>
      </c>
      <c r="B46" s="72">
        <v>2.7193423138238026E-2</v>
      </c>
      <c r="C46" s="72">
        <v>7.4576271186441723E-3</v>
      </c>
      <c r="D46" s="82" t="s">
        <v>418</v>
      </c>
      <c r="E46" s="82" t="s">
        <v>418</v>
      </c>
      <c r="F46" s="82" t="s">
        <v>418</v>
      </c>
      <c r="G46" s="71">
        <v>0</v>
      </c>
      <c r="H46" s="71">
        <v>0</v>
      </c>
      <c r="I46" s="71" t="s">
        <v>419</v>
      </c>
      <c r="J46" s="71" t="s">
        <v>419</v>
      </c>
      <c r="K46" s="71" t="s">
        <v>419</v>
      </c>
      <c r="L46" s="71" t="s">
        <v>419</v>
      </c>
      <c r="M46" s="71">
        <v>-83.219308272402969</v>
      </c>
      <c r="N46" s="71">
        <v>-39.321888416504173</v>
      </c>
      <c r="O46" s="71">
        <v>-83.219308272402969</v>
      </c>
      <c r="P46" s="71">
        <v>-39.321888416504173</v>
      </c>
    </row>
    <row r="47" spans="1:16" ht="16">
      <c r="A47" s="97" t="s">
        <v>258</v>
      </c>
      <c r="B47" s="72">
        <v>-4.0488333904482587E-3</v>
      </c>
      <c r="C47" s="72">
        <v>-8.1246521981079844E-3</v>
      </c>
      <c r="D47" s="82" t="s">
        <v>418</v>
      </c>
      <c r="E47" s="82" t="s">
        <v>418</v>
      </c>
      <c r="F47" s="82" t="s">
        <v>418</v>
      </c>
      <c r="G47" s="71">
        <v>0</v>
      </c>
      <c r="H47" s="71">
        <v>0</v>
      </c>
      <c r="I47" s="71" t="s">
        <v>419</v>
      </c>
      <c r="J47" s="71" t="s">
        <v>419</v>
      </c>
      <c r="K47" s="71" t="s">
        <v>419</v>
      </c>
      <c r="L47" s="71" t="s">
        <v>419</v>
      </c>
      <c r="M47" s="71">
        <v>-83.219308272402969</v>
      </c>
      <c r="N47" s="71">
        <v>-39.321888416504173</v>
      </c>
      <c r="O47" s="71">
        <v>-83.219308272402969</v>
      </c>
      <c r="P47" s="71">
        <v>-39.321888416504173</v>
      </c>
    </row>
    <row r="48" spans="1:16" ht="16">
      <c r="A48" s="97" t="s">
        <v>23</v>
      </c>
      <c r="B48" s="72">
        <v>2.5594359215352913E-3</v>
      </c>
      <c r="C48" s="72">
        <v>7.2661217075387086E-4</v>
      </c>
      <c r="D48" s="82" t="s">
        <v>418</v>
      </c>
      <c r="E48" s="82" t="s">
        <v>418</v>
      </c>
      <c r="F48" s="82" t="s">
        <v>418</v>
      </c>
      <c r="G48" s="71">
        <v>0</v>
      </c>
      <c r="H48" s="71">
        <v>0</v>
      </c>
      <c r="I48" s="71" t="s">
        <v>419</v>
      </c>
      <c r="J48" s="71" t="s">
        <v>419</v>
      </c>
      <c r="K48" s="71" t="s">
        <v>419</v>
      </c>
      <c r="L48" s="71" t="s">
        <v>419</v>
      </c>
      <c r="M48" s="71">
        <v>-83.219308272402969</v>
      </c>
      <c r="N48" s="71">
        <v>-39.321888416504173</v>
      </c>
      <c r="O48" s="71">
        <v>-83.219308272402969</v>
      </c>
      <c r="P48" s="71">
        <v>-39.321888416504173</v>
      </c>
    </row>
    <row r="49" spans="1:16" ht="16">
      <c r="A49" s="97" t="s">
        <v>45</v>
      </c>
      <c r="B49" s="72">
        <v>2.10098457189134E-3</v>
      </c>
      <c r="C49" s="72">
        <v>-4.8880767473732378E-3</v>
      </c>
      <c r="D49" s="82" t="s">
        <v>418</v>
      </c>
      <c r="E49" s="82" t="s">
        <v>418</v>
      </c>
      <c r="F49" s="82" t="s">
        <v>418</v>
      </c>
      <c r="G49" s="71">
        <v>0</v>
      </c>
      <c r="H49" s="71">
        <v>0</v>
      </c>
      <c r="I49" s="71" t="s">
        <v>419</v>
      </c>
      <c r="J49" s="71" t="s">
        <v>419</v>
      </c>
      <c r="K49" s="71" t="s">
        <v>419</v>
      </c>
      <c r="L49" s="71" t="s">
        <v>419</v>
      </c>
      <c r="M49" s="71">
        <v>-83.219308272402969</v>
      </c>
      <c r="N49" s="71">
        <v>-39.321888416504173</v>
      </c>
      <c r="O49" s="71">
        <v>-83.219308272402969</v>
      </c>
      <c r="P49" s="71">
        <v>-39.321888416504173</v>
      </c>
    </row>
    <row r="50" spans="1:16" ht="16">
      <c r="A50" s="97" t="s">
        <v>101</v>
      </c>
      <c r="B50" s="72">
        <v>4.5410668718386393E-3</v>
      </c>
      <c r="C50" s="72">
        <v>-7.6404048422306081E-3</v>
      </c>
      <c r="D50" s="82" t="s">
        <v>418</v>
      </c>
      <c r="E50" s="82" t="s">
        <v>418</v>
      </c>
      <c r="F50" s="82" t="s">
        <v>418</v>
      </c>
      <c r="G50" s="71">
        <v>0</v>
      </c>
      <c r="H50" s="71">
        <v>0</v>
      </c>
      <c r="I50" s="71" t="s">
        <v>419</v>
      </c>
      <c r="J50" s="71" t="s">
        <v>419</v>
      </c>
      <c r="K50" s="71" t="s">
        <v>419</v>
      </c>
      <c r="L50" s="71" t="s">
        <v>419</v>
      </c>
      <c r="M50" s="71">
        <v>-83.219308272402969</v>
      </c>
      <c r="N50" s="71">
        <v>-39.321888416504173</v>
      </c>
      <c r="O50" s="71">
        <v>-83.219308272402969</v>
      </c>
      <c r="P50" s="71">
        <v>-39.321888416504173</v>
      </c>
    </row>
    <row r="51" spans="1:16" ht="16">
      <c r="A51" s="97" t="s">
        <v>126</v>
      </c>
      <c r="B51" s="72">
        <v>8.8822863852584533E-3</v>
      </c>
      <c r="C51" s="72">
        <v>6.2206530484802958E-3</v>
      </c>
      <c r="D51" s="82" t="s">
        <v>418</v>
      </c>
      <c r="E51" s="82" t="s">
        <v>418</v>
      </c>
      <c r="F51" s="82" t="s">
        <v>418</v>
      </c>
      <c r="G51" s="71">
        <v>0</v>
      </c>
      <c r="H51" s="71">
        <v>0</v>
      </c>
      <c r="I51" s="71" t="s">
        <v>419</v>
      </c>
      <c r="J51" s="71" t="s">
        <v>419</v>
      </c>
      <c r="K51" s="71" t="s">
        <v>419</v>
      </c>
      <c r="L51" s="71" t="s">
        <v>419</v>
      </c>
      <c r="M51" s="71">
        <v>-83.219308272402969</v>
      </c>
      <c r="N51" s="71">
        <v>-39.321888416504173</v>
      </c>
      <c r="O51" s="71">
        <v>-83.219308272402969</v>
      </c>
      <c r="P51" s="71">
        <v>-39.321888416504173</v>
      </c>
    </row>
    <row r="52" spans="1:16" ht="16">
      <c r="A52" s="97" t="s">
        <v>143</v>
      </c>
      <c r="B52" s="72">
        <v>1.0400637617054009E-2</v>
      </c>
      <c r="C52" s="72">
        <v>4.6063504342628292E-3</v>
      </c>
      <c r="D52" s="82" t="s">
        <v>418</v>
      </c>
      <c r="E52" s="82" t="s">
        <v>418</v>
      </c>
      <c r="F52" s="82" t="s">
        <v>418</v>
      </c>
      <c r="G52" s="71">
        <v>0</v>
      </c>
      <c r="H52" s="71">
        <v>0</v>
      </c>
      <c r="I52" s="71" t="s">
        <v>419</v>
      </c>
      <c r="J52" s="71" t="s">
        <v>419</v>
      </c>
      <c r="K52" s="71" t="s">
        <v>419</v>
      </c>
      <c r="L52" s="71" t="s">
        <v>419</v>
      </c>
      <c r="M52" s="71">
        <v>-83.219308272402969</v>
      </c>
      <c r="N52" s="71">
        <v>-39.321888416504173</v>
      </c>
      <c r="O52" s="71">
        <v>-83.219308272402969</v>
      </c>
      <c r="P52" s="71">
        <v>-39.321888416504173</v>
      </c>
    </row>
    <row r="53" spans="1:16" ht="16">
      <c r="A53" s="97" t="s">
        <v>145</v>
      </c>
      <c r="B53" s="72">
        <v>5.8393516869581497E-4</v>
      </c>
      <c r="C53" s="72">
        <v>9.8323920151832667E-4</v>
      </c>
      <c r="D53" s="82" t="s">
        <v>418</v>
      </c>
      <c r="E53" s="82" t="s">
        <v>418</v>
      </c>
      <c r="F53" s="82" t="s">
        <v>418</v>
      </c>
      <c r="G53" s="71">
        <v>0</v>
      </c>
      <c r="H53" s="71">
        <v>0</v>
      </c>
      <c r="I53" s="71" t="s">
        <v>419</v>
      </c>
      <c r="J53" s="71" t="s">
        <v>419</v>
      </c>
      <c r="K53" s="71" t="s">
        <v>419</v>
      </c>
      <c r="L53" s="71" t="s">
        <v>419</v>
      </c>
      <c r="M53" s="71">
        <v>-83.219308272402969</v>
      </c>
      <c r="N53" s="71">
        <v>-39.321888416504173</v>
      </c>
      <c r="O53" s="71">
        <v>-83.219308272402969</v>
      </c>
      <c r="P53" s="71">
        <v>-39.321888416504173</v>
      </c>
    </row>
    <row r="54" spans="1:16" ht="16">
      <c r="A54" s="97" t="s">
        <v>157</v>
      </c>
      <c r="B54" s="72">
        <v>6.3831687532585057E-3</v>
      </c>
      <c r="C54" s="72">
        <v>4.0643965748854427E-4</v>
      </c>
      <c r="D54" s="82" t="s">
        <v>418</v>
      </c>
      <c r="E54" s="82" t="s">
        <v>418</v>
      </c>
      <c r="F54" s="82" t="s">
        <v>418</v>
      </c>
      <c r="G54" s="71">
        <v>0</v>
      </c>
      <c r="H54" s="71">
        <v>0</v>
      </c>
      <c r="I54" s="71" t="s">
        <v>419</v>
      </c>
      <c r="J54" s="71" t="s">
        <v>419</v>
      </c>
      <c r="K54" s="71" t="s">
        <v>419</v>
      </c>
      <c r="L54" s="71" t="s">
        <v>419</v>
      </c>
      <c r="M54" s="71">
        <v>-83.219308272402969</v>
      </c>
      <c r="N54" s="71">
        <v>-39.321888416504173</v>
      </c>
      <c r="O54" s="71">
        <v>-83.219308272402969</v>
      </c>
      <c r="P54" s="71">
        <v>-39.321888416504173</v>
      </c>
    </row>
    <row r="55" spans="1:16" ht="16">
      <c r="A55" s="97" t="s">
        <v>217</v>
      </c>
      <c r="B55" s="72">
        <v>4.2381403453219946E-3</v>
      </c>
      <c r="C55" s="72">
        <v>1.0778765831311876E-3</v>
      </c>
      <c r="D55" s="82" t="s">
        <v>418</v>
      </c>
      <c r="E55" s="82" t="s">
        <v>418</v>
      </c>
      <c r="F55" s="82" t="s">
        <v>418</v>
      </c>
      <c r="G55" s="71">
        <v>0</v>
      </c>
      <c r="H55" s="71">
        <v>0</v>
      </c>
      <c r="I55" s="71" t="s">
        <v>419</v>
      </c>
      <c r="J55" s="71" t="s">
        <v>419</v>
      </c>
      <c r="K55" s="71" t="s">
        <v>419</v>
      </c>
      <c r="L55" s="71" t="s">
        <v>419</v>
      </c>
      <c r="M55" s="71">
        <v>-83.219308272402969</v>
      </c>
      <c r="N55" s="71">
        <v>-39.321888416504173</v>
      </c>
      <c r="O55" s="71">
        <v>-83.219308272402969</v>
      </c>
      <c r="P55" s="71">
        <v>-39.321888416504173</v>
      </c>
    </row>
    <row r="56" spans="1:16" ht="16">
      <c r="A56" s="97" t="s">
        <v>245</v>
      </c>
      <c r="B56" s="72">
        <v>5.0009183977239857E-4</v>
      </c>
      <c r="C56" s="72">
        <v>-1.0255727224294131E-2</v>
      </c>
      <c r="D56" s="82" t="s">
        <v>418</v>
      </c>
      <c r="E56" s="82" t="s">
        <v>418</v>
      </c>
      <c r="F56" s="82" t="s">
        <v>418</v>
      </c>
      <c r="G56" s="71">
        <v>0</v>
      </c>
      <c r="H56" s="71">
        <v>0</v>
      </c>
      <c r="I56" s="71" t="s">
        <v>419</v>
      </c>
      <c r="J56" s="71" t="s">
        <v>419</v>
      </c>
      <c r="K56" s="71" t="s">
        <v>419</v>
      </c>
      <c r="L56" s="71" t="s">
        <v>419</v>
      </c>
      <c r="M56" s="71">
        <v>-83.219308272402969</v>
      </c>
      <c r="N56" s="71">
        <v>-39.321888416504173</v>
      </c>
      <c r="O56" s="71">
        <v>-83.219308272402969</v>
      </c>
      <c r="P56" s="71">
        <v>-39.321888416504173</v>
      </c>
    </row>
    <row r="57" spans="1:16" ht="16">
      <c r="A57" s="97" t="s">
        <v>247</v>
      </c>
      <c r="B57" s="72">
        <v>-1.0374018917755246E-2</v>
      </c>
      <c r="C57" s="72">
        <v>-9.5674967234600228E-3</v>
      </c>
      <c r="D57" s="82" t="s">
        <v>418</v>
      </c>
      <c r="E57" s="82" t="s">
        <v>418</v>
      </c>
      <c r="F57" s="82" t="s">
        <v>418</v>
      </c>
      <c r="G57" s="71">
        <v>0</v>
      </c>
      <c r="H57" s="71">
        <v>0</v>
      </c>
      <c r="I57" s="71" t="s">
        <v>419</v>
      </c>
      <c r="J57" s="71" t="s">
        <v>419</v>
      </c>
      <c r="K57" s="71" t="s">
        <v>419</v>
      </c>
      <c r="L57" s="71" t="s">
        <v>419</v>
      </c>
      <c r="M57" s="71">
        <v>-83.219308272402969</v>
      </c>
      <c r="N57" s="71">
        <v>-39.321888416504173</v>
      </c>
      <c r="O57" s="71">
        <v>-83.219308272402969</v>
      </c>
      <c r="P57" s="71">
        <v>-39.321888416504173</v>
      </c>
    </row>
    <row r="58" spans="1:16" ht="16">
      <c r="A58" s="97" t="s">
        <v>267</v>
      </c>
      <c r="B58" s="72">
        <v>-4.0253064322220977E-3</v>
      </c>
      <c r="C58" s="72">
        <v>-8.13228517213338E-3</v>
      </c>
      <c r="D58" s="82" t="s">
        <v>418</v>
      </c>
      <c r="E58" s="82" t="s">
        <v>418</v>
      </c>
      <c r="F58" s="82" t="s">
        <v>418</v>
      </c>
      <c r="G58" s="71">
        <v>0</v>
      </c>
      <c r="H58" s="71">
        <v>0</v>
      </c>
      <c r="I58" s="71" t="s">
        <v>419</v>
      </c>
      <c r="J58" s="71" t="s">
        <v>419</v>
      </c>
      <c r="K58" s="71" t="s">
        <v>419</v>
      </c>
      <c r="L58" s="71" t="s">
        <v>419</v>
      </c>
      <c r="M58" s="71">
        <v>-83.219308272402969</v>
      </c>
      <c r="N58" s="71">
        <v>-39.321888416504173</v>
      </c>
      <c r="O58" s="71">
        <v>-83.219308272402969</v>
      </c>
      <c r="P58" s="71">
        <v>-39.321888416504173</v>
      </c>
    </row>
    <row r="59" spans="1:16" ht="16">
      <c r="A59" s="97" t="s">
        <v>275</v>
      </c>
      <c r="B59" s="72">
        <v>-1.2815109024868487E-3</v>
      </c>
      <c r="C59" s="72">
        <v>-2.2661901856533273E-3</v>
      </c>
      <c r="D59" s="82" t="s">
        <v>418</v>
      </c>
      <c r="E59" s="82" t="s">
        <v>418</v>
      </c>
      <c r="F59" s="82" t="s">
        <v>418</v>
      </c>
      <c r="G59" s="71">
        <v>0</v>
      </c>
      <c r="H59" s="71">
        <v>0</v>
      </c>
      <c r="I59" s="71" t="s">
        <v>419</v>
      </c>
      <c r="J59" s="71" t="s">
        <v>419</v>
      </c>
      <c r="K59" s="71" t="s">
        <v>419</v>
      </c>
      <c r="L59" s="71" t="s">
        <v>419</v>
      </c>
      <c r="M59" s="71">
        <v>-83.219308272402969</v>
      </c>
      <c r="N59" s="71">
        <v>-39.321888416504173</v>
      </c>
      <c r="O59" s="71">
        <v>-83.219308272402969</v>
      </c>
      <c r="P59" s="71">
        <v>-39.321888416504173</v>
      </c>
    </row>
    <row r="60" spans="1:16" ht="16">
      <c r="A60" s="97" t="s">
        <v>282</v>
      </c>
      <c r="B60" s="72">
        <v>2.830589517777149E-4</v>
      </c>
      <c r="C60" s="72">
        <v>-6.7886102206298204E-3</v>
      </c>
      <c r="D60" s="82" t="s">
        <v>418</v>
      </c>
      <c r="E60" s="82" t="s">
        <v>418</v>
      </c>
      <c r="F60" s="82" t="s">
        <v>418</v>
      </c>
      <c r="G60" s="71">
        <v>0</v>
      </c>
      <c r="H60" s="71">
        <v>0</v>
      </c>
      <c r="I60" s="71" t="s">
        <v>419</v>
      </c>
      <c r="J60" s="71" t="s">
        <v>419</v>
      </c>
      <c r="K60" s="71" t="s">
        <v>419</v>
      </c>
      <c r="L60" s="71" t="s">
        <v>419</v>
      </c>
      <c r="M60" s="71">
        <v>-83.219308272402969</v>
      </c>
      <c r="N60" s="71">
        <v>-39.321888416504173</v>
      </c>
      <c r="O60" s="71">
        <v>-83.219308272402969</v>
      </c>
      <c r="P60" s="71">
        <v>-39.321888416504173</v>
      </c>
    </row>
    <row r="61" spans="1:16" ht="16">
      <c r="A61" s="97" t="s">
        <v>7</v>
      </c>
      <c r="B61" s="72">
        <v>1.2478462266056756E-3</v>
      </c>
      <c r="C61" s="72">
        <v>1.9025318308210082E-3</v>
      </c>
      <c r="D61" s="82" t="s">
        <v>418</v>
      </c>
      <c r="E61" s="82" t="s">
        <v>418</v>
      </c>
      <c r="F61" s="82" t="s">
        <v>418</v>
      </c>
      <c r="G61" s="71">
        <v>0</v>
      </c>
      <c r="H61" s="71">
        <v>0</v>
      </c>
      <c r="I61" s="71" t="s">
        <v>419</v>
      </c>
      <c r="J61" s="71" t="s">
        <v>419</v>
      </c>
      <c r="K61" s="71" t="s">
        <v>419</v>
      </c>
      <c r="L61" s="71" t="s">
        <v>419</v>
      </c>
      <c r="M61" s="71">
        <v>-83.219308272402969</v>
      </c>
      <c r="N61" s="71">
        <v>-39.321888416504173</v>
      </c>
      <c r="O61" s="71">
        <v>-83.219308272402969</v>
      </c>
      <c r="P61" s="71">
        <v>-39.321888416504173</v>
      </c>
    </row>
    <row r="62" spans="1:16" ht="16">
      <c r="A62" s="97" t="s">
        <v>34</v>
      </c>
      <c r="B62" s="72">
        <v>3.6231711325445115E-3</v>
      </c>
      <c r="C62" s="72">
        <v>-5.476696099251166E-3</v>
      </c>
      <c r="D62" s="82" t="s">
        <v>418</v>
      </c>
      <c r="E62" s="82" t="s">
        <v>418</v>
      </c>
      <c r="F62" s="82" t="s">
        <v>418</v>
      </c>
      <c r="G62" s="71">
        <v>0</v>
      </c>
      <c r="H62" s="71">
        <v>0</v>
      </c>
      <c r="I62" s="71" t="s">
        <v>419</v>
      </c>
      <c r="J62" s="71" t="s">
        <v>419</v>
      </c>
      <c r="K62" s="71" t="s">
        <v>419</v>
      </c>
      <c r="L62" s="71" t="s">
        <v>419</v>
      </c>
      <c r="M62" s="71">
        <v>-83.219308272402969</v>
      </c>
      <c r="N62" s="71">
        <v>-39.321888416504173</v>
      </c>
      <c r="O62" s="71">
        <v>-83.219308272402969</v>
      </c>
      <c r="P62" s="71">
        <v>-39.321888416504173</v>
      </c>
    </row>
    <row r="63" spans="1:16" ht="16">
      <c r="A63" s="97" t="s">
        <v>50</v>
      </c>
      <c r="B63" s="72">
        <v>-2.5340210133635299E-3</v>
      </c>
      <c r="C63" s="72">
        <v>-1.426731733767117E-2</v>
      </c>
      <c r="D63" s="82" t="s">
        <v>418</v>
      </c>
      <c r="E63" s="82" t="s">
        <v>418</v>
      </c>
      <c r="F63" s="82" t="s">
        <v>418</v>
      </c>
      <c r="G63" s="71">
        <v>0</v>
      </c>
      <c r="H63" s="71">
        <v>0</v>
      </c>
      <c r="I63" s="71" t="s">
        <v>419</v>
      </c>
      <c r="J63" s="71" t="s">
        <v>419</v>
      </c>
      <c r="K63" s="71" t="s">
        <v>419</v>
      </c>
      <c r="L63" s="71" t="s">
        <v>419</v>
      </c>
      <c r="M63" s="71">
        <v>-83.219308272402969</v>
      </c>
      <c r="N63" s="71">
        <v>-39.321888416504173</v>
      </c>
      <c r="O63" s="71">
        <v>-83.219308272402969</v>
      </c>
      <c r="P63" s="71">
        <v>-39.321888416504173</v>
      </c>
    </row>
    <row r="64" spans="1:16" ht="16">
      <c r="A64" s="97" t="s">
        <v>52</v>
      </c>
      <c r="B64" s="72">
        <v>-8.5043497619674557E-3</v>
      </c>
      <c r="C64" s="72">
        <v>-1.6634880271243935E-2</v>
      </c>
      <c r="D64" s="82" t="s">
        <v>418</v>
      </c>
      <c r="E64" s="82" t="s">
        <v>418</v>
      </c>
      <c r="F64" s="82" t="s">
        <v>418</v>
      </c>
      <c r="G64" s="71">
        <v>0</v>
      </c>
      <c r="H64" s="71">
        <v>0</v>
      </c>
      <c r="I64" s="71" t="s">
        <v>419</v>
      </c>
      <c r="J64" s="71" t="s">
        <v>419</v>
      </c>
      <c r="K64" s="71" t="s">
        <v>419</v>
      </c>
      <c r="L64" s="71" t="s">
        <v>419</v>
      </c>
      <c r="M64" s="71">
        <v>-83.219308272402969</v>
      </c>
      <c r="N64" s="71">
        <v>-39.321888416504173</v>
      </c>
      <c r="O64" s="71">
        <v>-83.219308272402969</v>
      </c>
      <c r="P64" s="71">
        <v>-39.321888416504173</v>
      </c>
    </row>
    <row r="65" spans="1:16" ht="16">
      <c r="A65" s="97" t="s">
        <v>61</v>
      </c>
      <c r="B65" s="72">
        <v>1.9810009793332695E-2</v>
      </c>
      <c r="C65" s="72">
        <v>1.3290559120073375E-2</v>
      </c>
      <c r="D65" s="82" t="s">
        <v>420</v>
      </c>
      <c r="E65" s="82" t="s">
        <v>418</v>
      </c>
      <c r="F65" s="82" t="s">
        <v>420</v>
      </c>
      <c r="G65" s="71">
        <v>43.079999999999984</v>
      </c>
      <c r="H65" s="71">
        <v>16.895999999999987</v>
      </c>
      <c r="I65" s="71">
        <v>63219.986072423424</v>
      </c>
      <c r="J65" s="71">
        <v>63094.578598484899</v>
      </c>
      <c r="K65" s="71">
        <v>207</v>
      </c>
      <c r="L65" s="71">
        <v>81.203991468616692</v>
      </c>
      <c r="M65" s="71">
        <v>-83.219308272402969</v>
      </c>
      <c r="N65" s="71">
        <v>-39.321888416504173</v>
      </c>
      <c r="O65" s="71">
        <v>123.78069172759703</v>
      </c>
      <c r="P65" s="71">
        <v>41.882103052112519</v>
      </c>
    </row>
    <row r="66" spans="1:16" ht="16">
      <c r="A66" s="97" t="s">
        <v>91</v>
      </c>
      <c r="B66" s="72">
        <v>1.0261600308800523E-2</v>
      </c>
      <c r="C66" s="72">
        <v>9.5414185874838076E-3</v>
      </c>
      <c r="D66" s="82" t="s">
        <v>418</v>
      </c>
      <c r="E66" s="82" t="s">
        <v>418</v>
      </c>
      <c r="F66" s="82" t="s">
        <v>418</v>
      </c>
      <c r="G66" s="71">
        <v>0</v>
      </c>
      <c r="H66" s="71">
        <v>0</v>
      </c>
      <c r="I66" s="71" t="s">
        <v>419</v>
      </c>
      <c r="J66" s="71" t="s">
        <v>419</v>
      </c>
      <c r="K66" s="71" t="s">
        <v>419</v>
      </c>
      <c r="L66" s="71" t="s">
        <v>419</v>
      </c>
      <c r="M66" s="71">
        <v>-83.219308272402969</v>
      </c>
      <c r="N66" s="71">
        <v>-39.321888416504173</v>
      </c>
      <c r="O66" s="71">
        <v>-83.219308272402969</v>
      </c>
      <c r="P66" s="71">
        <v>-39.321888416504173</v>
      </c>
    </row>
    <row r="67" spans="1:16" ht="16">
      <c r="A67" s="97" t="s">
        <v>146</v>
      </c>
      <c r="B67" s="72">
        <v>6.7346151199607629E-3</v>
      </c>
      <c r="C67" s="72">
        <v>8.9190628328008614E-3</v>
      </c>
      <c r="D67" s="82" t="s">
        <v>418</v>
      </c>
      <c r="E67" s="82" t="s">
        <v>418</v>
      </c>
      <c r="F67" s="82" t="s">
        <v>418</v>
      </c>
      <c r="G67" s="71">
        <v>0</v>
      </c>
      <c r="H67" s="71">
        <v>0</v>
      </c>
      <c r="I67" s="71" t="s">
        <v>419</v>
      </c>
      <c r="J67" s="71" t="s">
        <v>419</v>
      </c>
      <c r="K67" s="71" t="s">
        <v>419</v>
      </c>
      <c r="L67" s="71" t="s">
        <v>419</v>
      </c>
      <c r="M67" s="71">
        <v>-83.219308272402969</v>
      </c>
      <c r="N67" s="71">
        <v>-39.321888416504173</v>
      </c>
      <c r="O67" s="71">
        <v>-83.219308272402969</v>
      </c>
      <c r="P67" s="71">
        <v>-39.321888416504173</v>
      </c>
    </row>
    <row r="68" spans="1:16" ht="16">
      <c r="A68" s="97" t="s">
        <v>164</v>
      </c>
      <c r="B68" s="72">
        <v>3.454173648515857E-3</v>
      </c>
      <c r="C68" s="72">
        <v>-8.3066892357845923E-3</v>
      </c>
      <c r="D68" s="82" t="s">
        <v>418</v>
      </c>
      <c r="E68" s="82" t="s">
        <v>418</v>
      </c>
      <c r="F68" s="82" t="s">
        <v>418</v>
      </c>
      <c r="G68" s="71">
        <v>0</v>
      </c>
      <c r="H68" s="71">
        <v>0</v>
      </c>
      <c r="I68" s="71" t="s">
        <v>419</v>
      </c>
      <c r="J68" s="71" t="s">
        <v>419</v>
      </c>
      <c r="K68" s="71" t="s">
        <v>419</v>
      </c>
      <c r="L68" s="71" t="s">
        <v>419</v>
      </c>
      <c r="M68" s="71">
        <v>-83.219308272402969</v>
      </c>
      <c r="N68" s="71">
        <v>-39.321888416504173</v>
      </c>
      <c r="O68" s="71">
        <v>-83.219308272402969</v>
      </c>
      <c r="P68" s="71">
        <v>-39.321888416504173</v>
      </c>
    </row>
    <row r="69" spans="1:16" ht="16">
      <c r="A69" s="97" t="s">
        <v>215</v>
      </c>
      <c r="B69" s="72">
        <v>3.8205499247108143E-3</v>
      </c>
      <c r="C69" s="72">
        <v>-7.738753295348233E-3</v>
      </c>
      <c r="D69" s="82" t="s">
        <v>418</v>
      </c>
      <c r="E69" s="82" t="s">
        <v>418</v>
      </c>
      <c r="F69" s="82" t="s">
        <v>418</v>
      </c>
      <c r="G69" s="71">
        <v>0</v>
      </c>
      <c r="H69" s="71">
        <v>0</v>
      </c>
      <c r="I69" s="71" t="s">
        <v>419</v>
      </c>
      <c r="J69" s="71" t="s">
        <v>419</v>
      </c>
      <c r="K69" s="71" t="s">
        <v>419</v>
      </c>
      <c r="L69" s="71" t="s">
        <v>419</v>
      </c>
      <c r="M69" s="71">
        <v>-83.219308272402969</v>
      </c>
      <c r="N69" s="71">
        <v>-39.321888416504173</v>
      </c>
      <c r="O69" s="71">
        <v>-83.219308272402969</v>
      </c>
      <c r="P69" s="71">
        <v>-39.321888416504173</v>
      </c>
    </row>
    <row r="70" spans="1:16" ht="16">
      <c r="A70" s="97" t="s">
        <v>231</v>
      </c>
      <c r="B70" s="72">
        <v>-1.7837041094261874E-3</v>
      </c>
      <c r="C70" s="72">
        <v>-3.2913945957424584E-3</v>
      </c>
      <c r="D70" s="82" t="s">
        <v>418</v>
      </c>
      <c r="E70" s="82" t="s">
        <v>418</v>
      </c>
      <c r="F70" s="82" t="s">
        <v>418</v>
      </c>
      <c r="G70" s="71">
        <v>0</v>
      </c>
      <c r="H70" s="71">
        <v>0</v>
      </c>
      <c r="I70" s="71" t="s">
        <v>419</v>
      </c>
      <c r="J70" s="71" t="s">
        <v>419</v>
      </c>
      <c r="K70" s="71" t="s">
        <v>419</v>
      </c>
      <c r="L70" s="71" t="s">
        <v>419</v>
      </c>
      <c r="M70" s="71">
        <v>-83.219308272402969</v>
      </c>
      <c r="N70" s="71">
        <v>-39.321888416504173</v>
      </c>
      <c r="O70" s="71">
        <v>-83.219308272402969</v>
      </c>
      <c r="P70" s="71">
        <v>-39.321888416504173</v>
      </c>
    </row>
    <row r="71" spans="1:16" ht="16">
      <c r="A71" s="97" t="s">
        <v>246</v>
      </c>
      <c r="B71" s="72">
        <v>1.5928297981338879E-2</v>
      </c>
      <c r="C71" s="72">
        <v>-2.692514808831481E-3</v>
      </c>
      <c r="D71" s="82" t="s">
        <v>418</v>
      </c>
      <c r="E71" s="82" t="s">
        <v>418</v>
      </c>
      <c r="F71" s="82" t="s">
        <v>418</v>
      </c>
      <c r="G71" s="71">
        <v>0</v>
      </c>
      <c r="H71" s="71">
        <v>0</v>
      </c>
      <c r="I71" s="71" t="s">
        <v>419</v>
      </c>
      <c r="J71" s="71" t="s">
        <v>419</v>
      </c>
      <c r="K71" s="71" t="s">
        <v>419</v>
      </c>
      <c r="L71" s="71" t="s">
        <v>419</v>
      </c>
      <c r="M71" s="71">
        <v>-83.219308272402969</v>
      </c>
      <c r="N71" s="71">
        <v>-39.321888416504173</v>
      </c>
      <c r="O71" s="71">
        <v>-83.219308272402969</v>
      </c>
      <c r="P71" s="71">
        <v>-39.321888416504173</v>
      </c>
    </row>
    <row r="72" spans="1:16" ht="16">
      <c r="A72" s="97" t="s">
        <v>254</v>
      </c>
      <c r="B72" s="72">
        <v>1.8871432141802646E-3</v>
      </c>
      <c r="C72" s="72">
        <v>-6.6461983023298199E-3</v>
      </c>
      <c r="D72" s="82" t="s">
        <v>418</v>
      </c>
      <c r="E72" s="82" t="s">
        <v>418</v>
      </c>
      <c r="F72" s="82" t="s">
        <v>418</v>
      </c>
      <c r="G72" s="71">
        <v>0</v>
      </c>
      <c r="H72" s="71">
        <v>0</v>
      </c>
      <c r="I72" s="71" t="s">
        <v>419</v>
      </c>
      <c r="J72" s="71" t="s">
        <v>419</v>
      </c>
      <c r="K72" s="71" t="s">
        <v>419</v>
      </c>
      <c r="L72" s="71" t="s">
        <v>419</v>
      </c>
      <c r="M72" s="71">
        <v>-83.219308272402969</v>
      </c>
      <c r="N72" s="71">
        <v>-39.321888416504173</v>
      </c>
      <c r="O72" s="71">
        <v>-83.219308272402969</v>
      </c>
      <c r="P72" s="71">
        <v>-39.321888416504173</v>
      </c>
    </row>
    <row r="73" spans="1:16" ht="16">
      <c r="A73" s="97" t="s">
        <v>263</v>
      </c>
      <c r="B73" s="72">
        <v>2.3771728811183834E-3</v>
      </c>
      <c r="C73" s="72">
        <v>-2.3342939481267866E-3</v>
      </c>
      <c r="D73" s="82" t="s">
        <v>418</v>
      </c>
      <c r="E73" s="82" t="s">
        <v>418</v>
      </c>
      <c r="F73" s="82" t="s">
        <v>418</v>
      </c>
      <c r="G73" s="71">
        <v>0</v>
      </c>
      <c r="H73" s="71">
        <v>0</v>
      </c>
      <c r="I73" s="71" t="s">
        <v>419</v>
      </c>
      <c r="J73" s="71" t="s">
        <v>419</v>
      </c>
      <c r="K73" s="71" t="s">
        <v>419</v>
      </c>
      <c r="L73" s="71" t="s">
        <v>419</v>
      </c>
      <c r="M73" s="71">
        <v>-83.219308272402969</v>
      </c>
      <c r="N73" s="71">
        <v>-39.321888416504173</v>
      </c>
      <c r="O73" s="71">
        <v>-83.219308272402969</v>
      </c>
      <c r="P73" s="71">
        <v>-39.321888416504173</v>
      </c>
    </row>
    <row r="74" spans="1:16" ht="16">
      <c r="A74" s="97" t="s">
        <v>6</v>
      </c>
      <c r="B74" s="72">
        <v>2.007469922093108E-3</v>
      </c>
      <c r="C74" s="72">
        <v>-6.8060761491418598E-3</v>
      </c>
      <c r="D74" s="82" t="s">
        <v>418</v>
      </c>
      <c r="E74" s="82" t="s">
        <v>418</v>
      </c>
      <c r="F74" s="82" t="s">
        <v>418</v>
      </c>
      <c r="G74" s="71">
        <v>0</v>
      </c>
      <c r="H74" s="71">
        <v>0</v>
      </c>
      <c r="I74" s="71" t="s">
        <v>419</v>
      </c>
      <c r="J74" s="71" t="s">
        <v>419</v>
      </c>
      <c r="K74" s="71" t="s">
        <v>419</v>
      </c>
      <c r="L74" s="71" t="s">
        <v>419</v>
      </c>
      <c r="M74" s="71">
        <v>-83.219308272402969</v>
      </c>
      <c r="N74" s="71">
        <v>-39.321888416504173</v>
      </c>
      <c r="O74" s="71">
        <v>-83.219308272402969</v>
      </c>
      <c r="P74" s="71">
        <v>-39.321888416504173</v>
      </c>
    </row>
    <row r="75" spans="1:16" ht="16">
      <c r="A75" s="97" t="s">
        <v>121</v>
      </c>
      <c r="B75" s="72">
        <v>-8.44442162386283E-3</v>
      </c>
      <c r="C75" s="72">
        <v>-1.3613425654265932E-2</v>
      </c>
      <c r="D75" s="82" t="s">
        <v>418</v>
      </c>
      <c r="E75" s="82" t="s">
        <v>418</v>
      </c>
      <c r="F75" s="82" t="s">
        <v>418</v>
      </c>
      <c r="G75" s="71">
        <v>0</v>
      </c>
      <c r="H75" s="71">
        <v>0</v>
      </c>
      <c r="I75" s="71" t="s">
        <v>419</v>
      </c>
      <c r="J75" s="71" t="s">
        <v>419</v>
      </c>
      <c r="K75" s="71" t="s">
        <v>419</v>
      </c>
      <c r="L75" s="71" t="s">
        <v>419</v>
      </c>
      <c r="M75" s="71">
        <v>-83.219308272402969</v>
      </c>
      <c r="N75" s="71">
        <v>-39.321888416504173</v>
      </c>
      <c r="O75" s="71">
        <v>-83.219308272402969</v>
      </c>
      <c r="P75" s="71">
        <v>-39.321888416504173</v>
      </c>
    </row>
    <row r="76" spans="1:16" ht="16">
      <c r="A76" s="97" t="s">
        <v>127</v>
      </c>
      <c r="B76" s="72">
        <v>-9.2203630741327647E-4</v>
      </c>
      <c r="C76" s="72">
        <v>-2.7812984086748038E-3</v>
      </c>
      <c r="D76" s="82" t="s">
        <v>418</v>
      </c>
      <c r="E76" s="82" t="s">
        <v>418</v>
      </c>
      <c r="F76" s="82" t="s">
        <v>418</v>
      </c>
      <c r="G76" s="71">
        <v>0</v>
      </c>
      <c r="H76" s="71">
        <v>0</v>
      </c>
      <c r="I76" s="71" t="s">
        <v>419</v>
      </c>
      <c r="J76" s="71" t="s">
        <v>419</v>
      </c>
      <c r="K76" s="71" t="s">
        <v>419</v>
      </c>
      <c r="L76" s="71" t="s">
        <v>419</v>
      </c>
      <c r="M76" s="71">
        <v>-83.219308272402969</v>
      </c>
      <c r="N76" s="71">
        <v>-39.321888416504173</v>
      </c>
      <c r="O76" s="71">
        <v>-83.219308272402969</v>
      </c>
      <c r="P76" s="71">
        <v>-39.321888416504173</v>
      </c>
    </row>
    <row r="77" spans="1:16" ht="16">
      <c r="A77" s="97" t="s">
        <v>141</v>
      </c>
      <c r="B77" s="72">
        <v>-8.3290535498548035E-4</v>
      </c>
      <c r="C77" s="72">
        <v>-7.5608798114690234E-3</v>
      </c>
      <c r="D77" s="82" t="s">
        <v>418</v>
      </c>
      <c r="E77" s="82" t="s">
        <v>418</v>
      </c>
      <c r="F77" s="82" t="s">
        <v>418</v>
      </c>
      <c r="G77" s="71">
        <v>0</v>
      </c>
      <c r="H77" s="71">
        <v>0</v>
      </c>
      <c r="I77" s="71" t="s">
        <v>419</v>
      </c>
      <c r="J77" s="71" t="s">
        <v>419</v>
      </c>
      <c r="K77" s="71" t="s">
        <v>419</v>
      </c>
      <c r="L77" s="71" t="s">
        <v>419</v>
      </c>
      <c r="M77" s="71">
        <v>-83.219308272402969</v>
      </c>
      <c r="N77" s="71">
        <v>-39.321888416504173</v>
      </c>
      <c r="O77" s="71">
        <v>-83.219308272402969</v>
      </c>
      <c r="P77" s="71">
        <v>-39.321888416504173</v>
      </c>
    </row>
    <row r="78" spans="1:16" ht="16">
      <c r="A78" s="97" t="s">
        <v>225</v>
      </c>
      <c r="B78" s="72">
        <v>-1.9196079572700864E-3</v>
      </c>
      <c r="C78" s="72">
        <v>-1.2750751238528424E-2</v>
      </c>
      <c r="D78" s="82" t="s">
        <v>418</v>
      </c>
      <c r="E78" s="82" t="s">
        <v>418</v>
      </c>
      <c r="F78" s="82" t="s">
        <v>418</v>
      </c>
      <c r="G78" s="71">
        <v>0</v>
      </c>
      <c r="H78" s="71">
        <v>0</v>
      </c>
      <c r="I78" s="71" t="s">
        <v>419</v>
      </c>
      <c r="J78" s="71" t="s">
        <v>419</v>
      </c>
      <c r="K78" s="71" t="s">
        <v>419</v>
      </c>
      <c r="L78" s="71" t="s">
        <v>419</v>
      </c>
      <c r="M78" s="71">
        <v>-83.219308272402969</v>
      </c>
      <c r="N78" s="71">
        <v>-39.321888416504173</v>
      </c>
      <c r="O78" s="71">
        <v>-83.219308272402969</v>
      </c>
      <c r="P78" s="71">
        <v>-39.321888416504173</v>
      </c>
    </row>
    <row r="79" spans="1:16" ht="16">
      <c r="A79" s="97" t="s">
        <v>244</v>
      </c>
      <c r="B79" s="72">
        <v>-3.1793562886750504E-3</v>
      </c>
      <c r="C79" s="72">
        <v>-1.4726136243246146E-2</v>
      </c>
      <c r="D79" s="82" t="s">
        <v>418</v>
      </c>
      <c r="E79" s="82" t="s">
        <v>418</v>
      </c>
      <c r="F79" s="82" t="s">
        <v>418</v>
      </c>
      <c r="G79" s="71">
        <v>0</v>
      </c>
      <c r="H79" s="71">
        <v>0</v>
      </c>
      <c r="I79" s="71" t="s">
        <v>419</v>
      </c>
      <c r="J79" s="71" t="s">
        <v>419</v>
      </c>
      <c r="K79" s="71" t="s">
        <v>419</v>
      </c>
      <c r="L79" s="71" t="s">
        <v>419</v>
      </c>
      <c r="M79" s="71">
        <v>-83.219308272402969</v>
      </c>
      <c r="N79" s="71">
        <v>-39.321888416504173</v>
      </c>
      <c r="O79" s="71">
        <v>-83.219308272402969</v>
      </c>
      <c r="P79" s="71">
        <v>-39.321888416504173</v>
      </c>
    </row>
    <row r="80" spans="1:16" ht="16">
      <c r="A80" s="97" t="s">
        <v>266</v>
      </c>
      <c r="B80" s="72">
        <v>1.2784983494512181E-2</v>
      </c>
      <c r="C80" s="72">
        <v>5.346051235566085E-3</v>
      </c>
      <c r="D80" s="82" t="s">
        <v>418</v>
      </c>
      <c r="E80" s="82" t="s">
        <v>418</v>
      </c>
      <c r="F80" s="82" t="s">
        <v>418</v>
      </c>
      <c r="G80" s="71">
        <v>0</v>
      </c>
      <c r="H80" s="71">
        <v>0</v>
      </c>
      <c r="I80" s="71" t="s">
        <v>419</v>
      </c>
      <c r="J80" s="71" t="s">
        <v>419</v>
      </c>
      <c r="K80" s="71" t="s">
        <v>419</v>
      </c>
      <c r="L80" s="71" t="s">
        <v>419</v>
      </c>
      <c r="M80" s="71">
        <v>-83.219308272402969</v>
      </c>
      <c r="N80" s="71">
        <v>-39.321888416504173</v>
      </c>
      <c r="O80" s="71">
        <v>-83.219308272402969</v>
      </c>
      <c r="P80" s="71">
        <v>-39.321888416504173</v>
      </c>
    </row>
    <row r="81" spans="1:16" ht="16">
      <c r="A81" s="97" t="s">
        <v>276</v>
      </c>
      <c r="B81" s="72">
        <v>7.5838429175905109E-3</v>
      </c>
      <c r="C81" s="72">
        <v>-2.3282887077997749E-3</v>
      </c>
      <c r="D81" s="82" t="s">
        <v>418</v>
      </c>
      <c r="E81" s="82" t="s">
        <v>418</v>
      </c>
      <c r="F81" s="82" t="s">
        <v>418</v>
      </c>
      <c r="G81" s="71">
        <v>0</v>
      </c>
      <c r="H81" s="71">
        <v>0</v>
      </c>
      <c r="I81" s="71" t="s">
        <v>419</v>
      </c>
      <c r="J81" s="71" t="s">
        <v>419</v>
      </c>
      <c r="K81" s="71" t="s">
        <v>419</v>
      </c>
      <c r="L81" s="71" t="s">
        <v>419</v>
      </c>
      <c r="M81" s="71">
        <v>-83.219308272402969</v>
      </c>
      <c r="N81" s="71">
        <v>-39.321888416504173</v>
      </c>
      <c r="O81" s="71">
        <v>-83.219308272402969</v>
      </c>
      <c r="P81" s="71">
        <v>-39.321888416504173</v>
      </c>
    </row>
    <row r="82" spans="1:16" ht="16">
      <c r="A82" s="97" t="s">
        <v>19</v>
      </c>
      <c r="B82" s="72">
        <v>-2.2964750624177022E-4</v>
      </c>
      <c r="C82" s="72">
        <v>-9.0992647058824039E-3</v>
      </c>
      <c r="D82" s="82" t="s">
        <v>418</v>
      </c>
      <c r="E82" s="82" t="s">
        <v>418</v>
      </c>
      <c r="F82" s="82" t="s">
        <v>418</v>
      </c>
      <c r="G82" s="71">
        <v>0</v>
      </c>
      <c r="H82" s="71">
        <v>0</v>
      </c>
      <c r="I82" s="71" t="s">
        <v>419</v>
      </c>
      <c r="J82" s="71" t="s">
        <v>419</v>
      </c>
      <c r="K82" s="71" t="s">
        <v>419</v>
      </c>
      <c r="L82" s="71" t="s">
        <v>419</v>
      </c>
      <c r="M82" s="71">
        <v>-83.219308272402969</v>
      </c>
      <c r="N82" s="71">
        <v>-39.321888416504173</v>
      </c>
      <c r="O82" s="71">
        <v>-83.219308272402969</v>
      </c>
      <c r="P82" s="71">
        <v>-39.321888416504173</v>
      </c>
    </row>
    <row r="83" spans="1:16" ht="16">
      <c r="A83" s="97" t="s">
        <v>35</v>
      </c>
      <c r="B83" s="72">
        <v>-1.0676931728824668E-3</v>
      </c>
      <c r="C83" s="72">
        <v>-2.5800235520822223E-2</v>
      </c>
      <c r="D83" s="82" t="s">
        <v>418</v>
      </c>
      <c r="E83" s="82" t="s">
        <v>418</v>
      </c>
      <c r="F83" s="82" t="s">
        <v>418</v>
      </c>
      <c r="G83" s="71">
        <v>0</v>
      </c>
      <c r="H83" s="71">
        <v>0</v>
      </c>
      <c r="I83" s="71" t="s">
        <v>419</v>
      </c>
      <c r="J83" s="71" t="s">
        <v>419</v>
      </c>
      <c r="K83" s="71" t="s">
        <v>419</v>
      </c>
      <c r="L83" s="71" t="s">
        <v>419</v>
      </c>
      <c r="M83" s="71">
        <v>-83.219308272402969</v>
      </c>
      <c r="N83" s="71">
        <v>-39.321888416504173</v>
      </c>
      <c r="O83" s="71">
        <v>-83.219308272402969</v>
      </c>
      <c r="P83" s="71">
        <v>-39.321888416504173</v>
      </c>
    </row>
    <row r="84" spans="1:16" ht="16">
      <c r="A84" s="97" t="s">
        <v>77</v>
      </c>
      <c r="B84" s="72">
        <v>-4.9764992755441106E-3</v>
      </c>
      <c r="C84" s="72">
        <v>-1.3342796309439353E-2</v>
      </c>
      <c r="D84" s="82" t="s">
        <v>418</v>
      </c>
      <c r="E84" s="82" t="s">
        <v>418</v>
      </c>
      <c r="F84" s="82" t="s">
        <v>418</v>
      </c>
      <c r="G84" s="71">
        <v>0</v>
      </c>
      <c r="H84" s="71">
        <v>0</v>
      </c>
      <c r="I84" s="71" t="s">
        <v>419</v>
      </c>
      <c r="J84" s="71" t="s">
        <v>419</v>
      </c>
      <c r="K84" s="71" t="s">
        <v>419</v>
      </c>
      <c r="L84" s="71" t="s">
        <v>419</v>
      </c>
      <c r="M84" s="71">
        <v>-83.219308272402969</v>
      </c>
      <c r="N84" s="71">
        <v>-39.321888416504173</v>
      </c>
      <c r="O84" s="71">
        <v>-83.219308272402969</v>
      </c>
      <c r="P84" s="71">
        <v>-39.321888416504173</v>
      </c>
    </row>
    <row r="85" spans="1:16" ht="16">
      <c r="A85" s="97" t="s">
        <v>86</v>
      </c>
      <c r="B85" s="72">
        <v>-2.1068898748196729E-2</v>
      </c>
      <c r="C85" s="72">
        <v>-2.1645796064400757E-2</v>
      </c>
      <c r="D85" s="82" t="s">
        <v>418</v>
      </c>
      <c r="E85" s="82" t="s">
        <v>418</v>
      </c>
      <c r="F85" s="82" t="s">
        <v>418</v>
      </c>
      <c r="G85" s="71">
        <v>0</v>
      </c>
      <c r="H85" s="71">
        <v>0</v>
      </c>
      <c r="I85" s="71" t="s">
        <v>419</v>
      </c>
      <c r="J85" s="71" t="s">
        <v>419</v>
      </c>
      <c r="K85" s="71" t="s">
        <v>419</v>
      </c>
      <c r="L85" s="71" t="s">
        <v>419</v>
      </c>
      <c r="M85" s="71">
        <v>-83.219308272402969</v>
      </c>
      <c r="N85" s="71">
        <v>-39.321888416504173</v>
      </c>
      <c r="O85" s="71">
        <v>-83.219308272402969</v>
      </c>
      <c r="P85" s="71">
        <v>-39.321888416504173</v>
      </c>
    </row>
    <row r="86" spans="1:16" ht="16">
      <c r="A86" s="97" t="s">
        <v>93</v>
      </c>
      <c r="B86" s="72">
        <v>1.2772807893491001E-2</v>
      </c>
      <c r="C86" s="72">
        <v>5.4877116936884462E-3</v>
      </c>
      <c r="D86" s="82" t="s">
        <v>418</v>
      </c>
      <c r="E86" s="82" t="s">
        <v>418</v>
      </c>
      <c r="F86" s="82" t="s">
        <v>418</v>
      </c>
      <c r="G86" s="71">
        <v>0</v>
      </c>
      <c r="H86" s="71">
        <v>0</v>
      </c>
      <c r="I86" s="71" t="s">
        <v>419</v>
      </c>
      <c r="J86" s="71" t="s">
        <v>419</v>
      </c>
      <c r="K86" s="71" t="s">
        <v>419</v>
      </c>
      <c r="L86" s="71" t="s">
        <v>419</v>
      </c>
      <c r="M86" s="71">
        <v>-83.219308272402969</v>
      </c>
      <c r="N86" s="71">
        <v>-39.321888416504173</v>
      </c>
      <c r="O86" s="71">
        <v>-83.219308272402969</v>
      </c>
      <c r="P86" s="71">
        <v>-39.321888416504173</v>
      </c>
    </row>
    <row r="87" spans="1:16" ht="16">
      <c r="A87" s="97" t="s">
        <v>150</v>
      </c>
      <c r="B87" s="72">
        <v>-5.1258977093894265E-3</v>
      </c>
      <c r="C87" s="72">
        <v>-9.4062758672586178E-3</v>
      </c>
      <c r="D87" s="82" t="s">
        <v>418</v>
      </c>
      <c r="E87" s="82" t="s">
        <v>418</v>
      </c>
      <c r="F87" s="82" t="s">
        <v>418</v>
      </c>
      <c r="G87" s="71">
        <v>0</v>
      </c>
      <c r="H87" s="71">
        <v>0</v>
      </c>
      <c r="I87" s="71" t="s">
        <v>419</v>
      </c>
      <c r="J87" s="71" t="s">
        <v>419</v>
      </c>
      <c r="K87" s="71" t="s">
        <v>419</v>
      </c>
      <c r="L87" s="71" t="s">
        <v>419</v>
      </c>
      <c r="M87" s="71">
        <v>-83.219308272402969</v>
      </c>
      <c r="N87" s="71">
        <v>-39.321888416504173</v>
      </c>
      <c r="O87" s="71">
        <v>-83.219308272402969</v>
      </c>
      <c r="P87" s="71">
        <v>-39.321888416504173</v>
      </c>
    </row>
    <row r="88" spans="1:16" ht="16">
      <c r="A88" s="97" t="s">
        <v>151</v>
      </c>
      <c r="B88" s="72">
        <v>1.5586744929056096E-2</v>
      </c>
      <c r="C88" s="72">
        <v>9.3931993236895384E-3</v>
      </c>
      <c r="D88" s="82" t="s">
        <v>418</v>
      </c>
      <c r="E88" s="82" t="s">
        <v>418</v>
      </c>
      <c r="F88" s="82" t="s">
        <v>418</v>
      </c>
      <c r="G88" s="71">
        <v>0</v>
      </c>
      <c r="H88" s="71">
        <v>0</v>
      </c>
      <c r="I88" s="71" t="s">
        <v>419</v>
      </c>
      <c r="J88" s="71" t="s">
        <v>419</v>
      </c>
      <c r="K88" s="71" t="s">
        <v>419</v>
      </c>
      <c r="L88" s="71" t="s">
        <v>419</v>
      </c>
      <c r="M88" s="71">
        <v>-83.219308272402969</v>
      </c>
      <c r="N88" s="71">
        <v>-39.321888416504173</v>
      </c>
      <c r="O88" s="71">
        <v>-83.219308272402969</v>
      </c>
      <c r="P88" s="71">
        <v>-39.321888416504173</v>
      </c>
    </row>
    <row r="89" spans="1:16" ht="16">
      <c r="A89" s="97" t="s">
        <v>160</v>
      </c>
      <c r="B89" s="72">
        <v>-5.2901283835171675E-4</v>
      </c>
      <c r="C89" s="72">
        <v>-4.8290135015275348E-3</v>
      </c>
      <c r="D89" s="82" t="s">
        <v>418</v>
      </c>
      <c r="E89" s="82" t="s">
        <v>418</v>
      </c>
      <c r="F89" s="82" t="s">
        <v>418</v>
      </c>
      <c r="G89" s="71">
        <v>0</v>
      </c>
      <c r="H89" s="71">
        <v>0</v>
      </c>
      <c r="I89" s="71" t="s">
        <v>419</v>
      </c>
      <c r="J89" s="71" t="s">
        <v>419</v>
      </c>
      <c r="K89" s="71" t="s">
        <v>419</v>
      </c>
      <c r="L89" s="71" t="s">
        <v>419</v>
      </c>
      <c r="M89" s="71">
        <v>-83.219308272402969</v>
      </c>
      <c r="N89" s="71">
        <v>-39.321888416504173</v>
      </c>
      <c r="O89" s="71">
        <v>-83.219308272402969</v>
      </c>
      <c r="P89" s="71">
        <v>-39.321888416504173</v>
      </c>
    </row>
    <row r="90" spans="1:16" ht="16">
      <c r="A90" s="97" t="s">
        <v>170</v>
      </c>
      <c r="B90" s="72">
        <v>1.2695849378729918E-3</v>
      </c>
      <c r="C90" s="72">
        <v>-3.8428851199053815E-3</v>
      </c>
      <c r="D90" s="82" t="s">
        <v>418</v>
      </c>
      <c r="E90" s="82" t="s">
        <v>418</v>
      </c>
      <c r="F90" s="82" t="s">
        <v>418</v>
      </c>
      <c r="G90" s="71">
        <v>0</v>
      </c>
      <c r="H90" s="71">
        <v>0</v>
      </c>
      <c r="I90" s="71" t="s">
        <v>419</v>
      </c>
      <c r="J90" s="71" t="s">
        <v>419</v>
      </c>
      <c r="K90" s="71" t="s">
        <v>419</v>
      </c>
      <c r="L90" s="71" t="s">
        <v>419</v>
      </c>
      <c r="M90" s="71">
        <v>-83.219308272402969</v>
      </c>
      <c r="N90" s="71">
        <v>-39.321888416504173</v>
      </c>
      <c r="O90" s="71">
        <v>-83.219308272402969</v>
      </c>
      <c r="P90" s="71">
        <v>-39.321888416504173</v>
      </c>
    </row>
    <row r="91" spans="1:16" ht="16">
      <c r="A91" s="97" t="s">
        <v>229</v>
      </c>
      <c r="B91" s="72">
        <v>-1.554884906180054E-3</v>
      </c>
      <c r="C91" s="72">
        <v>-2.8380871292749132E-3</v>
      </c>
      <c r="D91" s="82" t="s">
        <v>418</v>
      </c>
      <c r="E91" s="82" t="s">
        <v>418</v>
      </c>
      <c r="F91" s="82" t="s">
        <v>418</v>
      </c>
      <c r="G91" s="71">
        <v>0</v>
      </c>
      <c r="H91" s="71">
        <v>0</v>
      </c>
      <c r="I91" s="71" t="s">
        <v>419</v>
      </c>
      <c r="J91" s="71" t="s">
        <v>419</v>
      </c>
      <c r="K91" s="71" t="s">
        <v>419</v>
      </c>
      <c r="L91" s="71" t="s">
        <v>419</v>
      </c>
      <c r="M91" s="71">
        <v>-83.219308272402969</v>
      </c>
      <c r="N91" s="71">
        <v>-39.321888416504173</v>
      </c>
      <c r="O91" s="71">
        <v>-83.219308272402969</v>
      </c>
      <c r="P91" s="71">
        <v>-39.321888416504173</v>
      </c>
    </row>
    <row r="92" spans="1:16" ht="16">
      <c r="A92" s="97" t="s">
        <v>256</v>
      </c>
      <c r="B92" s="72">
        <v>-2.7591749442690272E-3</v>
      </c>
      <c r="C92" s="72">
        <v>-4.5609301728014584E-3</v>
      </c>
      <c r="D92" s="82" t="s">
        <v>418</v>
      </c>
      <c r="E92" s="82" t="s">
        <v>418</v>
      </c>
      <c r="F92" s="82" t="s">
        <v>418</v>
      </c>
      <c r="G92" s="71">
        <v>0</v>
      </c>
      <c r="H92" s="71">
        <v>0</v>
      </c>
      <c r="I92" s="71" t="s">
        <v>419</v>
      </c>
      <c r="J92" s="71" t="s">
        <v>419</v>
      </c>
      <c r="K92" s="71" t="s">
        <v>419</v>
      </c>
      <c r="L92" s="71" t="s">
        <v>419</v>
      </c>
      <c r="M92" s="71">
        <v>-83.219308272402969</v>
      </c>
      <c r="N92" s="71">
        <v>-39.321888416504173</v>
      </c>
      <c r="O92" s="71">
        <v>-83.219308272402969</v>
      </c>
      <c r="P92" s="71">
        <v>-39.321888416504173</v>
      </c>
    </row>
    <row r="93" spans="1:16" ht="16">
      <c r="A93" s="97" t="s">
        <v>264</v>
      </c>
      <c r="B93" s="72">
        <v>-9.539189141172244E-5</v>
      </c>
      <c r="C93" s="72">
        <v>-5.6158333787689196E-3</v>
      </c>
      <c r="D93" s="82" t="s">
        <v>418</v>
      </c>
      <c r="E93" s="82" t="s">
        <v>418</v>
      </c>
      <c r="F93" s="82" t="s">
        <v>418</v>
      </c>
      <c r="G93" s="71">
        <v>0</v>
      </c>
      <c r="H93" s="71">
        <v>0</v>
      </c>
      <c r="I93" s="71" t="s">
        <v>419</v>
      </c>
      <c r="J93" s="71" t="s">
        <v>419</v>
      </c>
      <c r="K93" s="71" t="s">
        <v>419</v>
      </c>
      <c r="L93" s="71" t="s">
        <v>419</v>
      </c>
      <c r="M93" s="71">
        <v>-83.219308272402969</v>
      </c>
      <c r="N93" s="71">
        <v>-39.321888416504173</v>
      </c>
      <c r="O93" s="71">
        <v>-83.219308272402969</v>
      </c>
      <c r="P93" s="71">
        <v>-39.321888416504173</v>
      </c>
    </row>
    <row r="94" spans="1:16" ht="16">
      <c r="A94" s="97" t="s">
        <v>53</v>
      </c>
      <c r="B94" s="72">
        <v>8.5203605009338546E-3</v>
      </c>
      <c r="C94" s="72">
        <v>-1.2098026713750487E-3</v>
      </c>
      <c r="D94" s="82" t="s">
        <v>418</v>
      </c>
      <c r="E94" s="82" t="s">
        <v>418</v>
      </c>
      <c r="F94" s="82" t="s">
        <v>418</v>
      </c>
      <c r="G94" s="71">
        <v>0</v>
      </c>
      <c r="H94" s="71">
        <v>0</v>
      </c>
      <c r="I94" s="71" t="s">
        <v>419</v>
      </c>
      <c r="J94" s="71" t="s">
        <v>419</v>
      </c>
      <c r="K94" s="71" t="s">
        <v>419</v>
      </c>
      <c r="L94" s="71" t="s">
        <v>419</v>
      </c>
      <c r="M94" s="71">
        <v>-83.219308272402969</v>
      </c>
      <c r="N94" s="71">
        <v>-39.321888416504173</v>
      </c>
      <c r="O94" s="71">
        <v>-83.219308272402969</v>
      </c>
      <c r="P94" s="71">
        <v>-39.321888416504173</v>
      </c>
    </row>
    <row r="95" spans="1:16" ht="16">
      <c r="A95" s="97" t="s">
        <v>95</v>
      </c>
      <c r="B95" s="72">
        <v>-9.9831030994601555E-4</v>
      </c>
      <c r="C95" s="72">
        <v>-6.2375868917576849E-3</v>
      </c>
      <c r="D95" s="82" t="s">
        <v>418</v>
      </c>
      <c r="E95" s="82" t="s">
        <v>418</v>
      </c>
      <c r="F95" s="82" t="s">
        <v>418</v>
      </c>
      <c r="G95" s="71">
        <v>0</v>
      </c>
      <c r="H95" s="71">
        <v>0</v>
      </c>
      <c r="I95" s="71" t="s">
        <v>419</v>
      </c>
      <c r="J95" s="71" t="s">
        <v>419</v>
      </c>
      <c r="K95" s="71" t="s">
        <v>419</v>
      </c>
      <c r="L95" s="71" t="s">
        <v>419</v>
      </c>
      <c r="M95" s="71">
        <v>-83.219308272402969</v>
      </c>
      <c r="N95" s="71">
        <v>-39.321888416504173</v>
      </c>
      <c r="O95" s="71">
        <v>-83.219308272402969</v>
      </c>
      <c r="P95" s="71">
        <v>-39.321888416504173</v>
      </c>
    </row>
    <row r="96" spans="1:16" ht="16">
      <c r="A96" s="97" t="s">
        <v>97</v>
      </c>
      <c r="B96" s="72">
        <v>-5.9957430494028685E-5</v>
      </c>
      <c r="C96" s="72">
        <v>-1.9189254017749624E-3</v>
      </c>
      <c r="D96" s="82" t="s">
        <v>418</v>
      </c>
      <c r="E96" s="82" t="s">
        <v>418</v>
      </c>
      <c r="F96" s="82" t="s">
        <v>418</v>
      </c>
      <c r="G96" s="71">
        <v>0</v>
      </c>
      <c r="H96" s="71">
        <v>0</v>
      </c>
      <c r="I96" s="71" t="s">
        <v>419</v>
      </c>
      <c r="J96" s="71" t="s">
        <v>419</v>
      </c>
      <c r="K96" s="71" t="s">
        <v>419</v>
      </c>
      <c r="L96" s="71" t="s">
        <v>419</v>
      </c>
      <c r="M96" s="71">
        <v>-83.219308272402969</v>
      </c>
      <c r="N96" s="71">
        <v>-39.321888416504173</v>
      </c>
      <c r="O96" s="71">
        <v>-83.219308272402969</v>
      </c>
      <c r="P96" s="71">
        <v>-39.321888416504173</v>
      </c>
    </row>
    <row r="97" spans="1:16" ht="16">
      <c r="A97" s="97" t="s">
        <v>166</v>
      </c>
      <c r="B97" s="72">
        <v>-5.3797528217879309E-3</v>
      </c>
      <c r="C97" s="72">
        <v>-8.5580127234171632E-3</v>
      </c>
      <c r="D97" s="82" t="s">
        <v>418</v>
      </c>
      <c r="E97" s="82" t="s">
        <v>418</v>
      </c>
      <c r="F97" s="82" t="s">
        <v>418</v>
      </c>
      <c r="G97" s="71">
        <v>0</v>
      </c>
      <c r="H97" s="71">
        <v>0</v>
      </c>
      <c r="I97" s="71" t="s">
        <v>419</v>
      </c>
      <c r="J97" s="71" t="s">
        <v>419</v>
      </c>
      <c r="K97" s="71" t="s">
        <v>419</v>
      </c>
      <c r="L97" s="71" t="s">
        <v>419</v>
      </c>
      <c r="M97" s="71">
        <v>-83.219308272402969</v>
      </c>
      <c r="N97" s="71">
        <v>-39.321888416504173</v>
      </c>
      <c r="O97" s="71">
        <v>-83.219308272402969</v>
      </c>
      <c r="P97" s="71">
        <v>-39.321888416504173</v>
      </c>
    </row>
    <row r="98" spans="1:16" ht="16">
      <c r="A98" s="97" t="s">
        <v>179</v>
      </c>
      <c r="B98" s="72">
        <v>-3.7199778657617255E-3</v>
      </c>
      <c r="C98" s="72">
        <v>-5.3713777412843777E-3</v>
      </c>
      <c r="D98" s="82" t="s">
        <v>418</v>
      </c>
      <c r="E98" s="82" t="s">
        <v>418</v>
      </c>
      <c r="F98" s="82" t="s">
        <v>418</v>
      </c>
      <c r="G98" s="71">
        <v>0</v>
      </c>
      <c r="H98" s="71">
        <v>0</v>
      </c>
      <c r="I98" s="71" t="s">
        <v>419</v>
      </c>
      <c r="J98" s="71" t="s">
        <v>419</v>
      </c>
      <c r="K98" s="71" t="s">
        <v>419</v>
      </c>
      <c r="L98" s="71" t="s">
        <v>419</v>
      </c>
      <c r="M98" s="71">
        <v>-83.219308272402969</v>
      </c>
      <c r="N98" s="71">
        <v>-39.321888416504173</v>
      </c>
      <c r="O98" s="71">
        <v>-83.219308272402969</v>
      </c>
      <c r="P98" s="71">
        <v>-39.321888416504173</v>
      </c>
    </row>
    <row r="99" spans="1:16" ht="16">
      <c r="A99" s="97" t="s">
        <v>219</v>
      </c>
      <c r="B99" s="72">
        <v>7.149500527015018E-4</v>
      </c>
      <c r="C99" s="72">
        <v>-2.9117898943762377E-3</v>
      </c>
      <c r="D99" s="82" t="s">
        <v>418</v>
      </c>
      <c r="E99" s="82" t="s">
        <v>418</v>
      </c>
      <c r="F99" s="82" t="s">
        <v>418</v>
      </c>
      <c r="G99" s="71">
        <v>0</v>
      </c>
      <c r="H99" s="71">
        <v>0</v>
      </c>
      <c r="I99" s="71" t="s">
        <v>419</v>
      </c>
      <c r="J99" s="71" t="s">
        <v>419</v>
      </c>
      <c r="K99" s="71" t="s">
        <v>419</v>
      </c>
      <c r="L99" s="71" t="s">
        <v>419</v>
      </c>
      <c r="M99" s="71">
        <v>-83.219308272402969</v>
      </c>
      <c r="N99" s="71">
        <v>-39.321888416504173</v>
      </c>
      <c r="O99" s="71">
        <v>-83.219308272402969</v>
      </c>
      <c r="P99" s="71">
        <v>-39.321888416504173</v>
      </c>
    </row>
    <row r="100" spans="1:16" ht="16">
      <c r="A100" s="97" t="s">
        <v>16</v>
      </c>
      <c r="B100" s="72">
        <v>9.1176431775601419E-3</v>
      </c>
      <c r="C100" s="72">
        <v>-3.7399488873651743E-3</v>
      </c>
      <c r="D100" s="82" t="s">
        <v>418</v>
      </c>
      <c r="E100" s="82" t="s">
        <v>418</v>
      </c>
      <c r="F100" s="82" t="s">
        <v>418</v>
      </c>
      <c r="G100" s="71">
        <v>0</v>
      </c>
      <c r="H100" s="71">
        <v>0</v>
      </c>
      <c r="I100" s="71" t="s">
        <v>419</v>
      </c>
      <c r="J100" s="71" t="s">
        <v>419</v>
      </c>
      <c r="K100" s="71" t="s">
        <v>419</v>
      </c>
      <c r="L100" s="71" t="s">
        <v>419</v>
      </c>
      <c r="M100" s="71">
        <v>-83.219308272402969</v>
      </c>
      <c r="N100" s="71">
        <v>-39.321888416504173</v>
      </c>
      <c r="O100" s="71">
        <v>-83.219308272402969</v>
      </c>
      <c r="P100" s="71">
        <v>-39.321888416504173</v>
      </c>
    </row>
    <row r="101" spans="1:16" ht="16">
      <c r="A101" s="97" t="s">
        <v>24</v>
      </c>
      <c r="B101" s="72">
        <v>-4.3085879143630601E-3</v>
      </c>
      <c r="C101" s="72">
        <v>-7.2853975293000195E-3</v>
      </c>
      <c r="D101" s="82" t="s">
        <v>418</v>
      </c>
      <c r="E101" s="82" t="s">
        <v>418</v>
      </c>
      <c r="F101" s="82" t="s">
        <v>418</v>
      </c>
      <c r="G101" s="71">
        <v>0</v>
      </c>
      <c r="H101" s="71">
        <v>0</v>
      </c>
      <c r="I101" s="71" t="s">
        <v>419</v>
      </c>
      <c r="J101" s="71" t="s">
        <v>419</v>
      </c>
      <c r="K101" s="71" t="s">
        <v>419</v>
      </c>
      <c r="L101" s="71" t="s">
        <v>419</v>
      </c>
      <c r="M101" s="71">
        <v>-83.219308272402969</v>
      </c>
      <c r="N101" s="71">
        <v>-39.321888416504173</v>
      </c>
      <c r="O101" s="71">
        <v>-83.219308272402969</v>
      </c>
      <c r="P101" s="71">
        <v>-39.321888416504173</v>
      </c>
    </row>
    <row r="102" spans="1:16" ht="16">
      <c r="A102" s="97" t="s">
        <v>26</v>
      </c>
      <c r="B102" s="72">
        <v>2.052222138783244E-2</v>
      </c>
      <c r="C102" s="72">
        <v>-2.3116739534649877E-3</v>
      </c>
      <c r="D102" s="82" t="s">
        <v>418</v>
      </c>
      <c r="E102" s="82" t="s">
        <v>418</v>
      </c>
      <c r="F102" s="82" t="s">
        <v>418</v>
      </c>
      <c r="G102" s="71">
        <v>0</v>
      </c>
      <c r="H102" s="71">
        <v>0</v>
      </c>
      <c r="I102" s="71" t="s">
        <v>419</v>
      </c>
      <c r="J102" s="71" t="s">
        <v>419</v>
      </c>
      <c r="K102" s="71" t="s">
        <v>419</v>
      </c>
      <c r="L102" s="71" t="s">
        <v>419</v>
      </c>
      <c r="M102" s="71">
        <v>-83.219308272402969</v>
      </c>
      <c r="N102" s="71">
        <v>-39.321888416504173</v>
      </c>
      <c r="O102" s="71">
        <v>-83.219308272402969</v>
      </c>
      <c r="P102" s="71">
        <v>-39.321888416504173</v>
      </c>
    </row>
    <row r="103" spans="1:16" ht="16">
      <c r="A103" s="97" t="s">
        <v>27</v>
      </c>
      <c r="B103" s="72">
        <v>1.5883190629072841E-2</v>
      </c>
      <c r="C103" s="72">
        <v>1.5145778114351582E-3</v>
      </c>
      <c r="D103" s="82" t="s">
        <v>418</v>
      </c>
      <c r="E103" s="82" t="s">
        <v>418</v>
      </c>
      <c r="F103" s="82" t="s">
        <v>418</v>
      </c>
      <c r="G103" s="71">
        <v>0</v>
      </c>
      <c r="H103" s="71">
        <v>0</v>
      </c>
      <c r="I103" s="71" t="s">
        <v>419</v>
      </c>
      <c r="J103" s="71" t="s">
        <v>419</v>
      </c>
      <c r="K103" s="71" t="s">
        <v>419</v>
      </c>
      <c r="L103" s="71" t="s">
        <v>419</v>
      </c>
      <c r="M103" s="71">
        <v>-83.219308272402969</v>
      </c>
      <c r="N103" s="71">
        <v>-39.321888416504173</v>
      </c>
      <c r="O103" s="71">
        <v>-83.219308272402969</v>
      </c>
      <c r="P103" s="71">
        <v>-39.321888416504173</v>
      </c>
    </row>
    <row r="104" spans="1:16" ht="16">
      <c r="A104" s="97" t="s">
        <v>38</v>
      </c>
      <c r="B104" s="72">
        <v>8.8075303062942201E-3</v>
      </c>
      <c r="C104" s="72">
        <v>1.4697829908643101E-3</v>
      </c>
      <c r="D104" s="82" t="s">
        <v>418</v>
      </c>
      <c r="E104" s="82" t="s">
        <v>418</v>
      </c>
      <c r="F104" s="82" t="s">
        <v>418</v>
      </c>
      <c r="G104" s="71">
        <v>0</v>
      </c>
      <c r="H104" s="71">
        <v>0</v>
      </c>
      <c r="I104" s="71" t="s">
        <v>419</v>
      </c>
      <c r="J104" s="71" t="s">
        <v>419</v>
      </c>
      <c r="K104" s="71" t="s">
        <v>419</v>
      </c>
      <c r="L104" s="71" t="s">
        <v>419</v>
      </c>
      <c r="M104" s="71">
        <v>-83.219308272402969</v>
      </c>
      <c r="N104" s="71">
        <v>-39.321888416504173</v>
      </c>
      <c r="O104" s="71">
        <v>-83.219308272402969</v>
      </c>
      <c r="P104" s="71">
        <v>-39.321888416504173</v>
      </c>
    </row>
    <row r="105" spans="1:16" ht="16">
      <c r="A105" s="97" t="s">
        <v>71</v>
      </c>
      <c r="B105" s="72">
        <v>9.3310931511774164E-3</v>
      </c>
      <c r="C105" s="72">
        <v>4.4782654848469772E-3</v>
      </c>
      <c r="D105" s="82" t="s">
        <v>418</v>
      </c>
      <c r="E105" s="82" t="s">
        <v>418</v>
      </c>
      <c r="F105" s="82" t="s">
        <v>418</v>
      </c>
      <c r="G105" s="71">
        <v>0</v>
      </c>
      <c r="H105" s="71">
        <v>0</v>
      </c>
      <c r="I105" s="71" t="s">
        <v>419</v>
      </c>
      <c r="J105" s="71" t="s">
        <v>419</v>
      </c>
      <c r="K105" s="71" t="s">
        <v>419</v>
      </c>
      <c r="L105" s="71" t="s">
        <v>419</v>
      </c>
      <c r="M105" s="71">
        <v>-83.219308272402969</v>
      </c>
      <c r="N105" s="71">
        <v>-39.321888416504173</v>
      </c>
      <c r="O105" s="71">
        <v>-83.219308272402969</v>
      </c>
      <c r="P105" s="71">
        <v>-39.321888416504173</v>
      </c>
    </row>
    <row r="106" spans="1:16" ht="16">
      <c r="A106" s="97" t="s">
        <v>84</v>
      </c>
      <c r="B106" s="72">
        <v>1.0866641369338126E-3</v>
      </c>
      <c r="C106" s="72">
        <v>-2.310659588282471E-3</v>
      </c>
      <c r="D106" s="82" t="s">
        <v>418</v>
      </c>
      <c r="E106" s="82" t="s">
        <v>418</v>
      </c>
      <c r="F106" s="82" t="s">
        <v>418</v>
      </c>
      <c r="G106" s="71">
        <v>0</v>
      </c>
      <c r="H106" s="71">
        <v>0</v>
      </c>
      <c r="I106" s="71" t="s">
        <v>419</v>
      </c>
      <c r="J106" s="71" t="s">
        <v>419</v>
      </c>
      <c r="K106" s="71" t="s">
        <v>419</v>
      </c>
      <c r="L106" s="71" t="s">
        <v>419</v>
      </c>
      <c r="M106" s="71">
        <v>-83.219308272402969</v>
      </c>
      <c r="N106" s="71">
        <v>-39.321888416504173</v>
      </c>
      <c r="O106" s="71">
        <v>-83.219308272402969</v>
      </c>
      <c r="P106" s="71">
        <v>-39.321888416504173</v>
      </c>
    </row>
    <row r="107" spans="1:16" ht="16">
      <c r="A107" s="97" t="s">
        <v>85</v>
      </c>
      <c r="B107" s="72">
        <v>1.5076960480088664E-2</v>
      </c>
      <c r="C107" s="72">
        <v>3.6646979292678239E-3</v>
      </c>
      <c r="D107" s="82" t="s">
        <v>418</v>
      </c>
      <c r="E107" s="82" t="s">
        <v>418</v>
      </c>
      <c r="F107" s="82" t="s">
        <v>418</v>
      </c>
      <c r="G107" s="71">
        <v>0</v>
      </c>
      <c r="H107" s="71">
        <v>0</v>
      </c>
      <c r="I107" s="71" t="s">
        <v>419</v>
      </c>
      <c r="J107" s="71" t="s">
        <v>419</v>
      </c>
      <c r="K107" s="71" t="s">
        <v>419</v>
      </c>
      <c r="L107" s="71" t="s">
        <v>419</v>
      </c>
      <c r="M107" s="71">
        <v>-83.219308272402969</v>
      </c>
      <c r="N107" s="71">
        <v>-39.321888416504173</v>
      </c>
      <c r="O107" s="71">
        <v>-83.219308272402969</v>
      </c>
      <c r="P107" s="71">
        <v>-39.321888416504173</v>
      </c>
    </row>
    <row r="108" spans="1:16" ht="16">
      <c r="A108" s="97" t="s">
        <v>87</v>
      </c>
      <c r="B108" s="72">
        <v>1.1313947771163235E-3</v>
      </c>
      <c r="C108" s="72">
        <v>-7.3094768956969425E-3</v>
      </c>
      <c r="D108" s="82" t="s">
        <v>418</v>
      </c>
      <c r="E108" s="82" t="s">
        <v>418</v>
      </c>
      <c r="F108" s="82" t="s">
        <v>418</v>
      </c>
      <c r="G108" s="71">
        <v>0</v>
      </c>
      <c r="H108" s="71">
        <v>0</v>
      </c>
      <c r="I108" s="71" t="s">
        <v>419</v>
      </c>
      <c r="J108" s="71" t="s">
        <v>419</v>
      </c>
      <c r="K108" s="71" t="s">
        <v>419</v>
      </c>
      <c r="L108" s="71" t="s">
        <v>419</v>
      </c>
      <c r="M108" s="71">
        <v>-83.219308272402969</v>
      </c>
      <c r="N108" s="71">
        <v>-39.321888416504173</v>
      </c>
      <c r="O108" s="71">
        <v>-83.219308272402969</v>
      </c>
      <c r="P108" s="71">
        <v>-39.321888416504173</v>
      </c>
    </row>
    <row r="109" spans="1:16" ht="16">
      <c r="A109" s="97" t="s">
        <v>88</v>
      </c>
      <c r="B109" s="72">
        <v>1.0347920089574636E-2</v>
      </c>
      <c r="C109" s="72">
        <v>2.7782601146031372E-3</v>
      </c>
      <c r="D109" s="82" t="s">
        <v>418</v>
      </c>
      <c r="E109" s="82" t="s">
        <v>418</v>
      </c>
      <c r="F109" s="82" t="s">
        <v>418</v>
      </c>
      <c r="G109" s="71">
        <v>0</v>
      </c>
      <c r="H109" s="71">
        <v>0</v>
      </c>
      <c r="I109" s="71" t="s">
        <v>419</v>
      </c>
      <c r="J109" s="71" t="s">
        <v>419</v>
      </c>
      <c r="K109" s="71" t="s">
        <v>419</v>
      </c>
      <c r="L109" s="71" t="s">
        <v>419</v>
      </c>
      <c r="M109" s="71">
        <v>-83.219308272402969</v>
      </c>
      <c r="N109" s="71">
        <v>-39.321888416504173</v>
      </c>
      <c r="O109" s="71">
        <v>-83.219308272402969</v>
      </c>
      <c r="P109" s="71">
        <v>-39.321888416504173</v>
      </c>
    </row>
    <row r="110" spans="1:16" ht="16">
      <c r="A110" s="97" t="s">
        <v>103</v>
      </c>
      <c r="B110" s="72">
        <v>3.8152991204187803E-3</v>
      </c>
      <c r="C110" s="72">
        <v>-6.6065729802362583E-3</v>
      </c>
      <c r="D110" s="82" t="s">
        <v>418</v>
      </c>
      <c r="E110" s="82" t="s">
        <v>418</v>
      </c>
      <c r="F110" s="82" t="s">
        <v>418</v>
      </c>
      <c r="G110" s="71">
        <v>0</v>
      </c>
      <c r="H110" s="71">
        <v>0</v>
      </c>
      <c r="I110" s="71" t="s">
        <v>419</v>
      </c>
      <c r="J110" s="71" t="s">
        <v>419</v>
      </c>
      <c r="K110" s="71" t="s">
        <v>419</v>
      </c>
      <c r="L110" s="71" t="s">
        <v>419</v>
      </c>
      <c r="M110" s="71">
        <v>-83.219308272402969</v>
      </c>
      <c r="N110" s="71">
        <v>-39.321888416504173</v>
      </c>
      <c r="O110" s="71">
        <v>-83.219308272402969</v>
      </c>
      <c r="P110" s="71">
        <v>-39.321888416504173</v>
      </c>
    </row>
    <row r="111" spans="1:16" ht="16">
      <c r="A111" s="97" t="s">
        <v>106</v>
      </c>
      <c r="B111" s="72">
        <v>5.6494386578225253E-3</v>
      </c>
      <c r="C111" s="72">
        <v>-1.5561780267662195E-3</v>
      </c>
      <c r="D111" s="82" t="s">
        <v>418</v>
      </c>
      <c r="E111" s="82" t="s">
        <v>418</v>
      </c>
      <c r="F111" s="82" t="s">
        <v>418</v>
      </c>
      <c r="G111" s="71">
        <v>0</v>
      </c>
      <c r="H111" s="71">
        <v>0</v>
      </c>
      <c r="I111" s="71" t="s">
        <v>419</v>
      </c>
      <c r="J111" s="71" t="s">
        <v>419</v>
      </c>
      <c r="K111" s="71" t="s">
        <v>419</v>
      </c>
      <c r="L111" s="71" t="s">
        <v>419</v>
      </c>
      <c r="M111" s="71">
        <v>-83.219308272402969</v>
      </c>
      <c r="N111" s="71">
        <v>-39.321888416504173</v>
      </c>
      <c r="O111" s="71">
        <v>-83.219308272402969</v>
      </c>
      <c r="P111" s="71">
        <v>-39.321888416504173</v>
      </c>
    </row>
    <row r="112" spans="1:16" ht="16">
      <c r="A112" s="97" t="s">
        <v>113</v>
      </c>
      <c r="B112" s="72">
        <v>8.9280536540936595E-3</v>
      </c>
      <c r="C112" s="72">
        <v>-2.3368077975586266E-3</v>
      </c>
      <c r="D112" s="82" t="s">
        <v>418</v>
      </c>
      <c r="E112" s="82" t="s">
        <v>418</v>
      </c>
      <c r="F112" s="82" t="s">
        <v>418</v>
      </c>
      <c r="G112" s="71">
        <v>0</v>
      </c>
      <c r="H112" s="71">
        <v>0</v>
      </c>
      <c r="I112" s="71" t="s">
        <v>419</v>
      </c>
      <c r="J112" s="71" t="s">
        <v>419</v>
      </c>
      <c r="K112" s="71" t="s">
        <v>419</v>
      </c>
      <c r="L112" s="71" t="s">
        <v>419</v>
      </c>
      <c r="M112" s="71">
        <v>-83.219308272402969</v>
      </c>
      <c r="N112" s="71">
        <v>-39.321888416504173</v>
      </c>
      <c r="O112" s="71">
        <v>-83.219308272402969</v>
      </c>
      <c r="P112" s="71">
        <v>-39.321888416504173</v>
      </c>
    </row>
    <row r="113" spans="1:16" ht="16">
      <c r="A113" s="97" t="s">
        <v>116</v>
      </c>
      <c r="B113" s="72">
        <v>6.9609832573167552E-3</v>
      </c>
      <c r="C113" s="72">
        <v>4.4935684470568393E-3</v>
      </c>
      <c r="D113" s="82" t="s">
        <v>418</v>
      </c>
      <c r="E113" s="82" t="s">
        <v>418</v>
      </c>
      <c r="F113" s="82" t="s">
        <v>418</v>
      </c>
      <c r="G113" s="71">
        <v>0</v>
      </c>
      <c r="H113" s="71">
        <v>0</v>
      </c>
      <c r="I113" s="71" t="s">
        <v>419</v>
      </c>
      <c r="J113" s="71" t="s">
        <v>419</v>
      </c>
      <c r="K113" s="71" t="s">
        <v>419</v>
      </c>
      <c r="L113" s="71" t="s">
        <v>419</v>
      </c>
      <c r="M113" s="71">
        <v>-83.219308272402969</v>
      </c>
      <c r="N113" s="71">
        <v>-39.321888416504173</v>
      </c>
      <c r="O113" s="71">
        <v>-83.219308272402969</v>
      </c>
      <c r="P113" s="71">
        <v>-39.321888416504173</v>
      </c>
    </row>
    <row r="114" spans="1:16" ht="16">
      <c r="A114" s="97" t="s">
        <v>130</v>
      </c>
      <c r="B114" s="72">
        <v>5.9776826201485278E-4</v>
      </c>
      <c r="C114" s="72">
        <v>-3.6419553253475012E-4</v>
      </c>
      <c r="D114" s="82" t="s">
        <v>418</v>
      </c>
      <c r="E114" s="82" t="s">
        <v>418</v>
      </c>
      <c r="F114" s="82" t="s">
        <v>418</v>
      </c>
      <c r="G114" s="71">
        <v>0</v>
      </c>
      <c r="H114" s="71">
        <v>0</v>
      </c>
      <c r="I114" s="71" t="s">
        <v>419</v>
      </c>
      <c r="J114" s="71" t="s">
        <v>419</v>
      </c>
      <c r="K114" s="71" t="s">
        <v>419</v>
      </c>
      <c r="L114" s="71" t="s">
        <v>419</v>
      </c>
      <c r="M114" s="71">
        <v>-83.219308272402969</v>
      </c>
      <c r="N114" s="71">
        <v>-39.321888416504173</v>
      </c>
      <c r="O114" s="71">
        <v>-83.219308272402969</v>
      </c>
      <c r="P114" s="71">
        <v>-39.321888416504173</v>
      </c>
    </row>
    <row r="115" spans="1:16" ht="16">
      <c r="A115" s="97" t="s">
        <v>133</v>
      </c>
      <c r="B115" s="72">
        <v>1.0860906487773381E-2</v>
      </c>
      <c r="C115" s="72">
        <v>1.6576048855722947E-2</v>
      </c>
      <c r="D115" s="82" t="s">
        <v>420</v>
      </c>
      <c r="E115" s="82" t="s">
        <v>418</v>
      </c>
      <c r="F115" s="82" t="s">
        <v>418</v>
      </c>
      <c r="G115" s="71">
        <v>844.22</v>
      </c>
      <c r="H115" s="71">
        <v>0</v>
      </c>
      <c r="I115" s="71">
        <v>55925.982563786689</v>
      </c>
      <c r="J115" s="71" t="s">
        <v>419</v>
      </c>
      <c r="K115" s="71">
        <v>368</v>
      </c>
      <c r="L115" s="71" t="s">
        <v>419</v>
      </c>
      <c r="M115" s="71">
        <v>-83.219308272402969</v>
      </c>
      <c r="N115" s="71">
        <v>-39.321888416504173</v>
      </c>
      <c r="O115" s="71">
        <v>284.78069172759706</v>
      </c>
      <c r="P115" s="71">
        <v>-39.321888416504173</v>
      </c>
    </row>
    <row r="116" spans="1:16" ht="16">
      <c r="A116" s="97" t="s">
        <v>136</v>
      </c>
      <c r="B116" s="72">
        <v>1.3096182649805055E-2</v>
      </c>
      <c r="C116" s="72">
        <v>1.4870889057111647E-2</v>
      </c>
      <c r="D116" s="82" t="s">
        <v>420</v>
      </c>
      <c r="E116" s="82" t="s">
        <v>418</v>
      </c>
      <c r="F116" s="82" t="s">
        <v>420</v>
      </c>
      <c r="G116" s="71">
        <v>1737.2999999999997</v>
      </c>
      <c r="H116" s="71">
        <v>1023.96</v>
      </c>
      <c r="I116" s="71">
        <v>62687.496690266518</v>
      </c>
      <c r="J116" s="71">
        <v>62427.297941325829</v>
      </c>
      <c r="K116" s="71">
        <v>305</v>
      </c>
      <c r="L116" s="71">
        <v>178.8672914037557</v>
      </c>
      <c r="M116" s="71">
        <v>-83.219308272402969</v>
      </c>
      <c r="N116" s="71">
        <v>-39.321888416504173</v>
      </c>
      <c r="O116" s="71">
        <v>221.78069172759703</v>
      </c>
      <c r="P116" s="71">
        <v>139.54540298725152</v>
      </c>
    </row>
    <row r="117" spans="1:16" ht="16">
      <c r="A117" s="97" t="s">
        <v>169</v>
      </c>
      <c r="B117" s="72">
        <v>-5.2852145757309454E-4</v>
      </c>
      <c r="C117" s="72">
        <v>-7.4846904059877595E-3</v>
      </c>
      <c r="D117" s="82" t="s">
        <v>418</v>
      </c>
      <c r="E117" s="82" t="s">
        <v>418</v>
      </c>
      <c r="F117" s="82" t="s">
        <v>418</v>
      </c>
      <c r="G117" s="71">
        <v>0</v>
      </c>
      <c r="H117" s="71">
        <v>0</v>
      </c>
      <c r="I117" s="71" t="s">
        <v>419</v>
      </c>
      <c r="J117" s="71" t="s">
        <v>419</v>
      </c>
      <c r="K117" s="71" t="s">
        <v>419</v>
      </c>
      <c r="L117" s="71" t="s">
        <v>419</v>
      </c>
      <c r="M117" s="71">
        <v>-83.219308272402969</v>
      </c>
      <c r="N117" s="71">
        <v>-39.321888416504173</v>
      </c>
      <c r="O117" s="71">
        <v>-83.219308272402969</v>
      </c>
      <c r="P117" s="71">
        <v>-39.321888416504173</v>
      </c>
    </row>
    <row r="118" spans="1:16" ht="16">
      <c r="A118" s="97" t="s">
        <v>175</v>
      </c>
      <c r="B118" s="72">
        <v>1.6745090089376191E-4</v>
      </c>
      <c r="C118" s="72">
        <v>-1.4327798607391529E-2</v>
      </c>
      <c r="D118" s="82" t="s">
        <v>418</v>
      </c>
      <c r="E118" s="82" t="s">
        <v>418</v>
      </c>
      <c r="F118" s="82" t="s">
        <v>418</v>
      </c>
      <c r="G118" s="71">
        <v>0</v>
      </c>
      <c r="H118" s="71">
        <v>0</v>
      </c>
      <c r="I118" s="71" t="s">
        <v>419</v>
      </c>
      <c r="J118" s="71" t="s">
        <v>419</v>
      </c>
      <c r="K118" s="71" t="s">
        <v>419</v>
      </c>
      <c r="L118" s="71" t="s">
        <v>419</v>
      </c>
      <c r="M118" s="71">
        <v>-83.219308272402969</v>
      </c>
      <c r="N118" s="71">
        <v>-39.321888416504173</v>
      </c>
      <c r="O118" s="71">
        <v>-83.219308272402969</v>
      </c>
      <c r="P118" s="71">
        <v>-39.321888416504173</v>
      </c>
    </row>
    <row r="119" spans="1:16" ht="16">
      <c r="A119" s="97" t="s">
        <v>185</v>
      </c>
      <c r="B119" s="72">
        <v>-2.7681116974300757E-3</v>
      </c>
      <c r="C119" s="72">
        <v>-5.4962311557789079E-3</v>
      </c>
      <c r="D119" s="82" t="s">
        <v>418</v>
      </c>
      <c r="E119" s="82" t="s">
        <v>418</v>
      </c>
      <c r="F119" s="82" t="s">
        <v>418</v>
      </c>
      <c r="G119" s="71">
        <v>0</v>
      </c>
      <c r="H119" s="71">
        <v>0</v>
      </c>
      <c r="I119" s="71" t="s">
        <v>419</v>
      </c>
      <c r="J119" s="71" t="s">
        <v>419</v>
      </c>
      <c r="K119" s="71" t="s">
        <v>419</v>
      </c>
      <c r="L119" s="71" t="s">
        <v>419</v>
      </c>
      <c r="M119" s="71">
        <v>-83.219308272402969</v>
      </c>
      <c r="N119" s="71">
        <v>-39.321888416504173</v>
      </c>
      <c r="O119" s="71">
        <v>-83.219308272402969</v>
      </c>
      <c r="P119" s="71">
        <v>-39.321888416504173</v>
      </c>
    </row>
    <row r="120" spans="1:16" ht="16">
      <c r="A120" s="97" t="s">
        <v>186</v>
      </c>
      <c r="B120" s="72">
        <v>5.1384297769478948E-3</v>
      </c>
      <c r="C120" s="72">
        <v>-5.1114291555919289E-3</v>
      </c>
      <c r="D120" s="82" t="s">
        <v>418</v>
      </c>
      <c r="E120" s="82" t="s">
        <v>418</v>
      </c>
      <c r="F120" s="82" t="s">
        <v>418</v>
      </c>
      <c r="G120" s="71">
        <v>0</v>
      </c>
      <c r="H120" s="71">
        <v>0</v>
      </c>
      <c r="I120" s="71" t="s">
        <v>419</v>
      </c>
      <c r="J120" s="71" t="s">
        <v>419</v>
      </c>
      <c r="K120" s="71" t="s">
        <v>419</v>
      </c>
      <c r="L120" s="71" t="s">
        <v>419</v>
      </c>
      <c r="M120" s="71">
        <v>-83.219308272402969</v>
      </c>
      <c r="N120" s="71">
        <v>-39.321888416504173</v>
      </c>
      <c r="O120" s="71">
        <v>-83.219308272402969</v>
      </c>
      <c r="P120" s="71">
        <v>-39.321888416504173</v>
      </c>
    </row>
    <row r="121" spans="1:16" ht="16">
      <c r="A121" s="97" t="s">
        <v>190</v>
      </c>
      <c r="B121" s="72">
        <v>1.4196988654036069E-2</v>
      </c>
      <c r="C121" s="72">
        <v>1.0629353831371535E-2</v>
      </c>
      <c r="D121" s="82" t="s">
        <v>420</v>
      </c>
      <c r="E121" s="82" t="s">
        <v>418</v>
      </c>
      <c r="F121" s="82" t="s">
        <v>418</v>
      </c>
      <c r="G121" s="71">
        <v>10.47999999999999</v>
      </c>
      <c r="H121" s="71">
        <v>0</v>
      </c>
      <c r="I121" s="71">
        <v>60260.782442748154</v>
      </c>
      <c r="J121" s="71" t="s">
        <v>419</v>
      </c>
      <c r="K121" s="71">
        <v>38</v>
      </c>
      <c r="L121" s="71" t="s">
        <v>419</v>
      </c>
      <c r="M121" s="71">
        <v>-83.219308272402969</v>
      </c>
      <c r="N121" s="71">
        <v>-39.321888416504173</v>
      </c>
      <c r="O121" s="71">
        <v>-45.219308272402969</v>
      </c>
      <c r="P121" s="71">
        <v>-39.321888416504173</v>
      </c>
    </row>
    <row r="122" spans="1:16" ht="16">
      <c r="A122" s="97" t="s">
        <v>198</v>
      </c>
      <c r="B122" s="72">
        <v>1.9889508905690745E-2</v>
      </c>
      <c r="C122" s="72">
        <v>1.5908749812396872E-2</v>
      </c>
      <c r="D122" s="82" t="s">
        <v>420</v>
      </c>
      <c r="E122" s="82" t="s">
        <v>418</v>
      </c>
      <c r="F122" s="82" t="s">
        <v>420</v>
      </c>
      <c r="G122" s="71">
        <v>157.48000000000002</v>
      </c>
      <c r="H122" s="71">
        <v>104.17599999999999</v>
      </c>
      <c r="I122" s="71">
        <v>64189.370078740147</v>
      </c>
      <c r="J122" s="71">
        <v>64323.078252188614</v>
      </c>
      <c r="K122" s="71">
        <v>377</v>
      </c>
      <c r="L122" s="71">
        <v>250.23978639181416</v>
      </c>
      <c r="M122" s="71">
        <v>-83.219308272402969</v>
      </c>
      <c r="N122" s="71">
        <v>-39.321888416504173</v>
      </c>
      <c r="O122" s="71">
        <v>293.78069172759706</v>
      </c>
      <c r="P122" s="71">
        <v>210.91789797530998</v>
      </c>
    </row>
    <row r="123" spans="1:16" ht="16">
      <c r="A123" s="97" t="s">
        <v>210</v>
      </c>
      <c r="B123" s="72">
        <v>6.1714008808861909E-3</v>
      </c>
      <c r="C123" s="72">
        <v>2.969613259668602E-3</v>
      </c>
      <c r="D123" s="82" t="s">
        <v>418</v>
      </c>
      <c r="E123" s="82" t="s">
        <v>418</v>
      </c>
      <c r="F123" s="82" t="s">
        <v>418</v>
      </c>
      <c r="G123" s="71">
        <v>0</v>
      </c>
      <c r="H123" s="71">
        <v>0</v>
      </c>
      <c r="I123" s="71" t="s">
        <v>419</v>
      </c>
      <c r="J123" s="71" t="s">
        <v>419</v>
      </c>
      <c r="K123" s="71" t="s">
        <v>419</v>
      </c>
      <c r="L123" s="71" t="s">
        <v>419</v>
      </c>
      <c r="M123" s="71">
        <v>-83.219308272402969</v>
      </c>
      <c r="N123" s="71">
        <v>-39.321888416504173</v>
      </c>
      <c r="O123" s="71">
        <v>-83.219308272402969</v>
      </c>
      <c r="P123" s="71">
        <v>-39.321888416504173</v>
      </c>
    </row>
    <row r="124" spans="1:16" ht="16">
      <c r="A124" s="97" t="s">
        <v>211</v>
      </c>
      <c r="B124" s="72">
        <v>1.9634779914260214E-2</v>
      </c>
      <c r="C124" s="72">
        <v>1.126106765236834E-2</v>
      </c>
      <c r="D124" s="82" t="s">
        <v>420</v>
      </c>
      <c r="E124" s="82" t="s">
        <v>418</v>
      </c>
      <c r="F124" s="82" t="s">
        <v>418</v>
      </c>
      <c r="G124" s="71">
        <v>29.340000000000003</v>
      </c>
      <c r="H124" s="71">
        <v>0</v>
      </c>
      <c r="I124" s="71">
        <v>63284.49216087252</v>
      </c>
      <c r="J124" s="71" t="s">
        <v>419</v>
      </c>
      <c r="K124" s="71">
        <v>80</v>
      </c>
      <c r="L124" s="71" t="s">
        <v>419</v>
      </c>
      <c r="M124" s="71">
        <v>-83.219308272402969</v>
      </c>
      <c r="N124" s="71">
        <v>-39.321888416504173</v>
      </c>
      <c r="O124" s="71">
        <v>-3.2193082724029694</v>
      </c>
      <c r="P124" s="71">
        <v>-39.321888416504173</v>
      </c>
    </row>
    <row r="125" spans="1:16" ht="16">
      <c r="A125" s="97" t="s">
        <v>227</v>
      </c>
      <c r="B125" s="72">
        <v>5.2520306909318304E-3</v>
      </c>
      <c r="C125" s="72">
        <v>-7.7575581816863304E-3</v>
      </c>
      <c r="D125" s="82" t="s">
        <v>418</v>
      </c>
      <c r="E125" s="82" t="s">
        <v>418</v>
      </c>
      <c r="F125" s="82" t="s">
        <v>418</v>
      </c>
      <c r="G125" s="71">
        <v>0</v>
      </c>
      <c r="H125" s="71">
        <v>0</v>
      </c>
      <c r="I125" s="71" t="s">
        <v>419</v>
      </c>
      <c r="J125" s="71" t="s">
        <v>419</v>
      </c>
      <c r="K125" s="71" t="s">
        <v>419</v>
      </c>
      <c r="L125" s="71" t="s">
        <v>419</v>
      </c>
      <c r="M125" s="71">
        <v>-83.219308272402969</v>
      </c>
      <c r="N125" s="71">
        <v>-39.321888416504173</v>
      </c>
      <c r="O125" s="71">
        <v>-83.219308272402969</v>
      </c>
      <c r="P125" s="71">
        <v>-39.321888416504173</v>
      </c>
    </row>
    <row r="126" spans="1:16" ht="16">
      <c r="A126" s="97" t="s">
        <v>232</v>
      </c>
      <c r="B126" s="72">
        <v>9.7461490827879249E-3</v>
      </c>
      <c r="C126" s="72">
        <v>7.1899212328032647E-3</v>
      </c>
      <c r="D126" s="82" t="s">
        <v>418</v>
      </c>
      <c r="E126" s="82" t="s">
        <v>418</v>
      </c>
      <c r="F126" s="82" t="s">
        <v>418</v>
      </c>
      <c r="G126" s="71">
        <v>0</v>
      </c>
      <c r="H126" s="71">
        <v>0</v>
      </c>
      <c r="I126" s="71" t="s">
        <v>419</v>
      </c>
      <c r="J126" s="71" t="s">
        <v>419</v>
      </c>
      <c r="K126" s="71" t="s">
        <v>419</v>
      </c>
      <c r="L126" s="71" t="s">
        <v>419</v>
      </c>
      <c r="M126" s="71">
        <v>-83.219308272402969</v>
      </c>
      <c r="N126" s="71">
        <v>-39.321888416504173</v>
      </c>
      <c r="O126" s="71">
        <v>-83.219308272402969</v>
      </c>
      <c r="P126" s="71">
        <v>-39.321888416504173</v>
      </c>
    </row>
    <row r="127" spans="1:16" ht="16">
      <c r="A127" s="97" t="s">
        <v>253</v>
      </c>
      <c r="B127" s="72">
        <v>9.2757952152626721E-3</v>
      </c>
      <c r="C127" s="72">
        <v>-1.5316766577758711E-3</v>
      </c>
      <c r="D127" s="82" t="s">
        <v>418</v>
      </c>
      <c r="E127" s="82" t="s">
        <v>418</v>
      </c>
      <c r="F127" s="82" t="s">
        <v>418</v>
      </c>
      <c r="G127" s="71">
        <v>0</v>
      </c>
      <c r="H127" s="71">
        <v>0</v>
      </c>
      <c r="I127" s="71" t="s">
        <v>419</v>
      </c>
      <c r="J127" s="71" t="s">
        <v>419</v>
      </c>
      <c r="K127" s="71" t="s">
        <v>419</v>
      </c>
      <c r="L127" s="71" t="s">
        <v>419</v>
      </c>
      <c r="M127" s="71">
        <v>-83.219308272402969</v>
      </c>
      <c r="N127" s="71">
        <v>-39.321888416504173</v>
      </c>
      <c r="O127" s="71">
        <v>-83.219308272402969</v>
      </c>
      <c r="P127" s="71">
        <v>-39.321888416504173</v>
      </c>
    </row>
    <row r="128" spans="1:16" ht="16">
      <c r="A128" s="97" t="s">
        <v>268</v>
      </c>
      <c r="B128" s="72">
        <v>1.1833874631773655E-2</v>
      </c>
      <c r="C128" s="72">
        <v>9.8953558218204396E-3</v>
      </c>
      <c r="D128" s="82" t="s">
        <v>418</v>
      </c>
      <c r="E128" s="82" t="s">
        <v>418</v>
      </c>
      <c r="F128" s="82" t="s">
        <v>418</v>
      </c>
      <c r="G128" s="71">
        <v>0</v>
      </c>
      <c r="H128" s="71">
        <v>0</v>
      </c>
      <c r="I128" s="71" t="s">
        <v>419</v>
      </c>
      <c r="J128" s="71" t="s">
        <v>419</v>
      </c>
      <c r="K128" s="71" t="s">
        <v>419</v>
      </c>
      <c r="L128" s="71" t="s">
        <v>419</v>
      </c>
      <c r="M128" s="71">
        <v>-83.219308272402969</v>
      </c>
      <c r="N128" s="71">
        <v>-39.321888416504173</v>
      </c>
      <c r="O128" s="71">
        <v>-83.219308272402969</v>
      </c>
      <c r="P128" s="71">
        <v>-39.321888416504173</v>
      </c>
    </row>
    <row r="129" spans="1:16" ht="16">
      <c r="A129" s="97" t="s">
        <v>274</v>
      </c>
      <c r="B129" s="72">
        <v>5.7320509744722692E-3</v>
      </c>
      <c r="C129" s="72">
        <v>9.6171516079632813E-3</v>
      </c>
      <c r="D129" s="82" t="s">
        <v>418</v>
      </c>
      <c r="E129" s="82" t="s">
        <v>418</v>
      </c>
      <c r="F129" s="82" t="s">
        <v>418</v>
      </c>
      <c r="G129" s="71">
        <v>0</v>
      </c>
      <c r="H129" s="71">
        <v>0</v>
      </c>
      <c r="I129" s="71" t="s">
        <v>419</v>
      </c>
      <c r="J129" s="71" t="s">
        <v>419</v>
      </c>
      <c r="K129" s="71" t="s">
        <v>419</v>
      </c>
      <c r="L129" s="71" t="s">
        <v>419</v>
      </c>
      <c r="M129" s="71">
        <v>-83.219308272402969</v>
      </c>
      <c r="N129" s="71">
        <v>-39.321888416504173</v>
      </c>
      <c r="O129" s="71">
        <v>-83.219308272402969</v>
      </c>
      <c r="P129" s="71">
        <v>-39.321888416504173</v>
      </c>
    </row>
    <row r="130" spans="1:16" ht="16">
      <c r="A130" s="97" t="s">
        <v>280</v>
      </c>
      <c r="B130" s="72">
        <v>1.2256774711640217E-2</v>
      </c>
      <c r="C130" s="72">
        <v>1.2987600687845102E-2</v>
      </c>
      <c r="D130" s="82" t="s">
        <v>420</v>
      </c>
      <c r="E130" s="82" t="s">
        <v>418</v>
      </c>
      <c r="F130" s="82" t="s">
        <v>420</v>
      </c>
      <c r="G130" s="71">
        <v>132.03999999999996</v>
      </c>
      <c r="H130" s="71">
        <v>43.648000000000025</v>
      </c>
      <c r="I130" s="71">
        <v>61337.890033323252</v>
      </c>
      <c r="J130" s="71">
        <v>61316.005315249233</v>
      </c>
      <c r="K130" s="71">
        <v>183</v>
      </c>
      <c r="L130" s="71">
        <v>60.457237733803197</v>
      </c>
      <c r="M130" s="71">
        <v>-83.219308272402969</v>
      </c>
      <c r="N130" s="71">
        <v>-39.321888416504173</v>
      </c>
      <c r="O130" s="71">
        <v>99.780691727597031</v>
      </c>
      <c r="P130" s="71">
        <v>21.135349317299024</v>
      </c>
    </row>
    <row r="131" spans="1:16" ht="16">
      <c r="A131" s="97" t="s">
        <v>284</v>
      </c>
      <c r="B131" s="72">
        <v>7.6406439684753025E-3</v>
      </c>
      <c r="C131" s="72">
        <v>-2.8650558685894278E-3</v>
      </c>
      <c r="D131" s="82" t="s">
        <v>418</v>
      </c>
      <c r="E131" s="82" t="s">
        <v>418</v>
      </c>
      <c r="F131" s="82" t="s">
        <v>418</v>
      </c>
      <c r="G131" s="71">
        <v>0</v>
      </c>
      <c r="H131" s="71">
        <v>0</v>
      </c>
      <c r="I131" s="71" t="s">
        <v>419</v>
      </c>
      <c r="J131" s="71" t="s">
        <v>419</v>
      </c>
      <c r="K131" s="71" t="s">
        <v>419</v>
      </c>
      <c r="L131" s="71" t="s">
        <v>419</v>
      </c>
      <c r="M131" s="71">
        <v>-83.219308272402969</v>
      </c>
      <c r="N131" s="71">
        <v>-39.321888416504173</v>
      </c>
      <c r="O131" s="71">
        <v>-83.219308272402969</v>
      </c>
      <c r="P131" s="71">
        <v>-39.321888416504173</v>
      </c>
    </row>
    <row r="132" spans="1:16" ht="16">
      <c r="A132" s="97" t="s">
        <v>289</v>
      </c>
      <c r="B132" s="72">
        <v>-4.7831683391204027E-3</v>
      </c>
      <c r="C132" s="72">
        <v>-1.6626753335614142E-2</v>
      </c>
      <c r="D132" s="82" t="s">
        <v>418</v>
      </c>
      <c r="E132" s="82" t="s">
        <v>418</v>
      </c>
      <c r="F132" s="82" t="s">
        <v>418</v>
      </c>
      <c r="G132" s="71">
        <v>0</v>
      </c>
      <c r="H132" s="71">
        <v>0</v>
      </c>
      <c r="I132" s="71" t="s">
        <v>419</v>
      </c>
      <c r="J132" s="71" t="s">
        <v>419</v>
      </c>
      <c r="K132" s="71" t="s">
        <v>419</v>
      </c>
      <c r="L132" s="71" t="s">
        <v>419</v>
      </c>
      <c r="M132" s="71">
        <v>-83.219308272402969</v>
      </c>
      <c r="N132" s="71">
        <v>-39.321888416504173</v>
      </c>
      <c r="O132" s="71">
        <v>-83.219308272402969</v>
      </c>
      <c r="P132" s="71">
        <v>-39.321888416504173</v>
      </c>
    </row>
    <row r="133" spans="1:16" ht="16">
      <c r="A133" s="97" t="s">
        <v>41</v>
      </c>
      <c r="B133" s="72">
        <v>1.2837509813764525E-2</v>
      </c>
      <c r="C133" s="72">
        <v>4.194970294499667E-3</v>
      </c>
      <c r="D133" s="82" t="s">
        <v>418</v>
      </c>
      <c r="E133" s="82" t="s">
        <v>418</v>
      </c>
      <c r="F133" s="82" t="s">
        <v>418</v>
      </c>
      <c r="G133" s="71">
        <v>0</v>
      </c>
      <c r="H133" s="71">
        <v>0</v>
      </c>
      <c r="I133" s="71" t="s">
        <v>419</v>
      </c>
      <c r="J133" s="71" t="s">
        <v>419</v>
      </c>
      <c r="K133" s="71" t="s">
        <v>419</v>
      </c>
      <c r="L133" s="71" t="s">
        <v>419</v>
      </c>
      <c r="M133" s="71">
        <v>-83.219308272402969</v>
      </c>
      <c r="N133" s="71">
        <v>-39.321888416504173</v>
      </c>
      <c r="O133" s="71">
        <v>-83.219308272402969</v>
      </c>
      <c r="P133" s="71">
        <v>-39.321888416504173</v>
      </c>
    </row>
    <row r="134" spans="1:16" ht="16">
      <c r="A134" s="97" t="s">
        <v>65</v>
      </c>
      <c r="B134" s="72">
        <v>9.7358183533158282E-3</v>
      </c>
      <c r="C134" s="72">
        <v>6.3229155771917789E-3</v>
      </c>
      <c r="D134" s="82" t="s">
        <v>418</v>
      </c>
      <c r="E134" s="82" t="s">
        <v>418</v>
      </c>
      <c r="F134" s="82" t="s">
        <v>418</v>
      </c>
      <c r="G134" s="71">
        <v>0</v>
      </c>
      <c r="H134" s="71">
        <v>0</v>
      </c>
      <c r="I134" s="71" t="s">
        <v>419</v>
      </c>
      <c r="J134" s="71" t="s">
        <v>419</v>
      </c>
      <c r="K134" s="71" t="s">
        <v>419</v>
      </c>
      <c r="L134" s="71" t="s">
        <v>419</v>
      </c>
      <c r="M134" s="71">
        <v>-83.219308272402969</v>
      </c>
      <c r="N134" s="71">
        <v>-39.321888416504173</v>
      </c>
      <c r="O134" s="71">
        <v>-83.219308272402969</v>
      </c>
      <c r="P134" s="71">
        <v>-39.321888416504173</v>
      </c>
    </row>
    <row r="135" spans="1:16" ht="16">
      <c r="A135" s="97" t="s">
        <v>78</v>
      </c>
      <c r="B135" s="72">
        <v>-1.0456583855297685E-2</v>
      </c>
      <c r="C135" s="72">
        <v>-1.3932627159080058E-2</v>
      </c>
      <c r="D135" s="82" t="s">
        <v>418</v>
      </c>
      <c r="E135" s="82" t="s">
        <v>418</v>
      </c>
      <c r="F135" s="82" t="s">
        <v>418</v>
      </c>
      <c r="G135" s="71">
        <v>0</v>
      </c>
      <c r="H135" s="71">
        <v>0</v>
      </c>
      <c r="I135" s="71" t="s">
        <v>419</v>
      </c>
      <c r="J135" s="71" t="s">
        <v>419</v>
      </c>
      <c r="K135" s="71" t="s">
        <v>419</v>
      </c>
      <c r="L135" s="71" t="s">
        <v>419</v>
      </c>
      <c r="M135" s="71">
        <v>-83.219308272402969</v>
      </c>
      <c r="N135" s="71">
        <v>-39.321888416504173</v>
      </c>
      <c r="O135" s="71">
        <v>-83.219308272402969</v>
      </c>
      <c r="P135" s="71">
        <v>-39.321888416504173</v>
      </c>
    </row>
    <row r="136" spans="1:16" ht="16">
      <c r="A136" s="97" t="s">
        <v>110</v>
      </c>
      <c r="B136" s="72">
        <v>7.4890236820825962E-3</v>
      </c>
      <c r="C136" s="72">
        <v>-1.7495159672487048E-4</v>
      </c>
      <c r="D136" s="82" t="s">
        <v>418</v>
      </c>
      <c r="E136" s="82" t="s">
        <v>418</v>
      </c>
      <c r="F136" s="82" t="s">
        <v>418</v>
      </c>
      <c r="G136" s="71">
        <v>0</v>
      </c>
      <c r="H136" s="71">
        <v>0</v>
      </c>
      <c r="I136" s="71" t="s">
        <v>419</v>
      </c>
      <c r="J136" s="71" t="s">
        <v>419</v>
      </c>
      <c r="K136" s="71" t="s">
        <v>419</v>
      </c>
      <c r="L136" s="71" t="s">
        <v>419</v>
      </c>
      <c r="M136" s="71">
        <v>-83.219308272402969</v>
      </c>
      <c r="N136" s="71">
        <v>-39.321888416504173</v>
      </c>
      <c r="O136" s="71">
        <v>-83.219308272402969</v>
      </c>
      <c r="P136" s="71">
        <v>-39.321888416504173</v>
      </c>
    </row>
    <row r="137" spans="1:16" ht="16">
      <c r="A137" s="97" t="s">
        <v>115</v>
      </c>
      <c r="B137" s="72">
        <v>1.1291612869459788E-2</v>
      </c>
      <c r="C137" s="72">
        <v>9.0245920132359103E-4</v>
      </c>
      <c r="D137" s="82" t="s">
        <v>418</v>
      </c>
      <c r="E137" s="82" t="s">
        <v>418</v>
      </c>
      <c r="F137" s="82" t="s">
        <v>418</v>
      </c>
      <c r="G137" s="71">
        <v>0</v>
      </c>
      <c r="H137" s="71">
        <v>0</v>
      </c>
      <c r="I137" s="71" t="s">
        <v>419</v>
      </c>
      <c r="J137" s="71" t="s">
        <v>419</v>
      </c>
      <c r="K137" s="71" t="s">
        <v>419</v>
      </c>
      <c r="L137" s="71" t="s">
        <v>419</v>
      </c>
      <c r="M137" s="71">
        <v>-83.219308272402969</v>
      </c>
      <c r="N137" s="71">
        <v>-39.321888416504173</v>
      </c>
      <c r="O137" s="71">
        <v>-83.219308272402969</v>
      </c>
      <c r="P137" s="71">
        <v>-39.321888416504173</v>
      </c>
    </row>
    <row r="138" spans="1:16" ht="16">
      <c r="A138" s="97" t="s">
        <v>251</v>
      </c>
      <c r="B138" s="72">
        <v>1.6265246168963188E-2</v>
      </c>
      <c r="C138" s="72">
        <v>8.9495370165255661E-3</v>
      </c>
      <c r="D138" s="82" t="s">
        <v>418</v>
      </c>
      <c r="E138" s="82" t="s">
        <v>418</v>
      </c>
      <c r="F138" s="82" t="s">
        <v>418</v>
      </c>
      <c r="G138" s="71">
        <v>0</v>
      </c>
      <c r="H138" s="71">
        <v>0</v>
      </c>
      <c r="I138" s="71" t="s">
        <v>419</v>
      </c>
      <c r="J138" s="71" t="s">
        <v>419</v>
      </c>
      <c r="K138" s="71" t="s">
        <v>419</v>
      </c>
      <c r="L138" s="71" t="s">
        <v>419</v>
      </c>
      <c r="M138" s="71">
        <v>-83.219308272402969</v>
      </c>
      <c r="N138" s="71">
        <v>-39.321888416504173</v>
      </c>
      <c r="O138" s="71">
        <v>-83.219308272402969</v>
      </c>
      <c r="P138" s="71">
        <v>-39.321888416504173</v>
      </c>
    </row>
    <row r="139" spans="1:16" ht="16">
      <c r="A139" s="97" t="s">
        <v>4</v>
      </c>
      <c r="B139" s="72">
        <v>1.2594120599823455E-2</v>
      </c>
      <c r="C139" s="72">
        <v>2.3472728395823594E-3</v>
      </c>
      <c r="D139" s="82" t="s">
        <v>418</v>
      </c>
      <c r="E139" s="82" t="s">
        <v>418</v>
      </c>
      <c r="F139" s="82" t="s">
        <v>418</v>
      </c>
      <c r="G139" s="71">
        <v>0</v>
      </c>
      <c r="H139" s="71">
        <v>0</v>
      </c>
      <c r="I139" s="71" t="s">
        <v>419</v>
      </c>
      <c r="J139" s="71" t="s">
        <v>419</v>
      </c>
      <c r="K139" s="71" t="s">
        <v>419</v>
      </c>
      <c r="L139" s="71" t="s">
        <v>419</v>
      </c>
      <c r="M139" s="71">
        <v>-83.219308272402969</v>
      </c>
      <c r="N139" s="71">
        <v>-39.321888416504173</v>
      </c>
      <c r="O139" s="71">
        <v>-83.219308272402969</v>
      </c>
      <c r="P139" s="71">
        <v>-39.321888416504173</v>
      </c>
    </row>
    <row r="140" spans="1:16" ht="16">
      <c r="A140" s="97" t="s">
        <v>5</v>
      </c>
      <c r="B140" s="72">
        <v>7.0942288662345643E-3</v>
      </c>
      <c r="C140" s="72">
        <v>7.1245369051011753E-3</v>
      </c>
      <c r="D140" s="82" t="s">
        <v>418</v>
      </c>
      <c r="E140" s="82" t="s">
        <v>418</v>
      </c>
      <c r="F140" s="82" t="s">
        <v>418</v>
      </c>
      <c r="G140" s="71">
        <v>0</v>
      </c>
      <c r="H140" s="71">
        <v>0</v>
      </c>
      <c r="I140" s="71" t="s">
        <v>419</v>
      </c>
      <c r="J140" s="71" t="s">
        <v>419</v>
      </c>
      <c r="K140" s="71" t="s">
        <v>419</v>
      </c>
      <c r="L140" s="71" t="s">
        <v>419</v>
      </c>
      <c r="M140" s="71">
        <v>-83.219308272402969</v>
      </c>
      <c r="N140" s="71">
        <v>-39.321888416504173</v>
      </c>
      <c r="O140" s="71">
        <v>-83.219308272402969</v>
      </c>
      <c r="P140" s="71">
        <v>-39.321888416504173</v>
      </c>
    </row>
    <row r="141" spans="1:16" ht="16">
      <c r="A141" s="97" t="s">
        <v>13</v>
      </c>
      <c r="B141" s="72">
        <v>-1.590711528333677E-2</v>
      </c>
      <c r="C141" s="72">
        <v>-9.401339961097932E-3</v>
      </c>
      <c r="D141" s="82" t="s">
        <v>418</v>
      </c>
      <c r="E141" s="82" t="s">
        <v>418</v>
      </c>
      <c r="F141" s="82" t="s">
        <v>418</v>
      </c>
      <c r="G141" s="71">
        <v>0</v>
      </c>
      <c r="H141" s="71">
        <v>0</v>
      </c>
      <c r="I141" s="71" t="s">
        <v>419</v>
      </c>
      <c r="J141" s="71" t="s">
        <v>419</v>
      </c>
      <c r="K141" s="71" t="s">
        <v>419</v>
      </c>
      <c r="L141" s="71" t="s">
        <v>419</v>
      </c>
      <c r="M141" s="71">
        <v>-83.219308272402969</v>
      </c>
      <c r="N141" s="71">
        <v>-39.321888416504173</v>
      </c>
      <c r="O141" s="71">
        <v>-83.219308272402969</v>
      </c>
      <c r="P141" s="71">
        <v>-39.321888416504173</v>
      </c>
    </row>
    <row r="142" spans="1:16" ht="16">
      <c r="A142" s="97" t="s">
        <v>17</v>
      </c>
      <c r="B142" s="72">
        <v>7.1285598519927884E-3</v>
      </c>
      <c r="C142" s="72">
        <v>7.0291502997725797E-3</v>
      </c>
      <c r="D142" s="82" t="s">
        <v>418</v>
      </c>
      <c r="E142" s="82" t="s">
        <v>418</v>
      </c>
      <c r="F142" s="82" t="s">
        <v>418</v>
      </c>
      <c r="G142" s="71">
        <v>0</v>
      </c>
      <c r="H142" s="71">
        <v>0</v>
      </c>
      <c r="I142" s="71" t="s">
        <v>419</v>
      </c>
      <c r="J142" s="71" t="s">
        <v>419</v>
      </c>
      <c r="K142" s="71" t="s">
        <v>419</v>
      </c>
      <c r="L142" s="71" t="s">
        <v>419</v>
      </c>
      <c r="M142" s="71">
        <v>-83.219308272402969</v>
      </c>
      <c r="N142" s="71">
        <v>-39.321888416504173</v>
      </c>
      <c r="O142" s="71">
        <v>-83.219308272402969</v>
      </c>
      <c r="P142" s="71">
        <v>-39.321888416504173</v>
      </c>
    </row>
    <row r="143" spans="1:16" ht="16">
      <c r="A143" s="97" t="s">
        <v>21</v>
      </c>
      <c r="B143" s="72">
        <v>5.2452851635238495E-3</v>
      </c>
      <c r="C143" s="72">
        <v>2.2272298501204713E-3</v>
      </c>
      <c r="D143" s="82" t="s">
        <v>418</v>
      </c>
      <c r="E143" s="82" t="s">
        <v>418</v>
      </c>
      <c r="F143" s="82" t="s">
        <v>418</v>
      </c>
      <c r="G143" s="71">
        <v>0</v>
      </c>
      <c r="H143" s="71">
        <v>0</v>
      </c>
      <c r="I143" s="71" t="s">
        <v>419</v>
      </c>
      <c r="J143" s="71" t="s">
        <v>419</v>
      </c>
      <c r="K143" s="71" t="s">
        <v>419</v>
      </c>
      <c r="L143" s="71" t="s">
        <v>419</v>
      </c>
      <c r="M143" s="71">
        <v>-83.219308272402969</v>
      </c>
      <c r="N143" s="71">
        <v>-39.321888416504173</v>
      </c>
      <c r="O143" s="71">
        <v>-83.219308272402969</v>
      </c>
      <c r="P143" s="71">
        <v>-39.321888416504173</v>
      </c>
    </row>
    <row r="144" spans="1:16" ht="16">
      <c r="A144" s="97" t="s">
        <v>28</v>
      </c>
      <c r="B144" s="72">
        <v>-7.0430618631642794E-3</v>
      </c>
      <c r="C144" s="72">
        <v>-1.1983736357800145E-2</v>
      </c>
      <c r="D144" s="82" t="s">
        <v>418</v>
      </c>
      <c r="E144" s="82" t="s">
        <v>418</v>
      </c>
      <c r="F144" s="82" t="s">
        <v>418</v>
      </c>
      <c r="G144" s="71">
        <v>0</v>
      </c>
      <c r="H144" s="71">
        <v>0</v>
      </c>
      <c r="I144" s="71" t="s">
        <v>419</v>
      </c>
      <c r="J144" s="71" t="s">
        <v>419</v>
      </c>
      <c r="K144" s="71" t="s">
        <v>419</v>
      </c>
      <c r="L144" s="71" t="s">
        <v>419</v>
      </c>
      <c r="M144" s="71">
        <v>-83.219308272402969</v>
      </c>
      <c r="N144" s="71">
        <v>-39.321888416504173</v>
      </c>
      <c r="O144" s="71">
        <v>-83.219308272402969</v>
      </c>
      <c r="P144" s="71">
        <v>-39.321888416504173</v>
      </c>
    </row>
    <row r="145" spans="1:16" ht="16">
      <c r="A145" s="97" t="s">
        <v>39</v>
      </c>
      <c r="B145" s="72">
        <v>1.9340749686422853E-3</v>
      </c>
      <c r="C145" s="72">
        <v>-8.0489938757655199E-3</v>
      </c>
      <c r="D145" s="82" t="s">
        <v>418</v>
      </c>
      <c r="E145" s="82" t="s">
        <v>418</v>
      </c>
      <c r="F145" s="82" t="s">
        <v>418</v>
      </c>
      <c r="G145" s="71">
        <v>0</v>
      </c>
      <c r="H145" s="71">
        <v>0</v>
      </c>
      <c r="I145" s="71" t="s">
        <v>419</v>
      </c>
      <c r="J145" s="71" t="s">
        <v>419</v>
      </c>
      <c r="K145" s="71" t="s">
        <v>419</v>
      </c>
      <c r="L145" s="71" t="s">
        <v>419</v>
      </c>
      <c r="M145" s="71">
        <v>-83.219308272402969</v>
      </c>
      <c r="N145" s="71">
        <v>-39.321888416504173</v>
      </c>
      <c r="O145" s="71">
        <v>-83.219308272402969</v>
      </c>
      <c r="P145" s="71">
        <v>-39.321888416504173</v>
      </c>
    </row>
    <row r="146" spans="1:16" ht="16">
      <c r="A146" s="97" t="s">
        <v>42</v>
      </c>
      <c r="B146" s="72">
        <v>1.174576993916876E-3</v>
      </c>
      <c r="C146" s="72">
        <v>-6.8466412420047362E-3</v>
      </c>
      <c r="D146" s="82" t="s">
        <v>418</v>
      </c>
      <c r="E146" s="82" t="s">
        <v>418</v>
      </c>
      <c r="F146" s="82" t="s">
        <v>418</v>
      </c>
      <c r="G146" s="71">
        <v>0</v>
      </c>
      <c r="H146" s="71">
        <v>0</v>
      </c>
      <c r="I146" s="71" t="s">
        <v>419</v>
      </c>
      <c r="J146" s="71" t="s">
        <v>419</v>
      </c>
      <c r="K146" s="71" t="s">
        <v>419</v>
      </c>
      <c r="L146" s="71" t="s">
        <v>419</v>
      </c>
      <c r="M146" s="71">
        <v>-83.219308272402969</v>
      </c>
      <c r="N146" s="71">
        <v>-39.321888416504173</v>
      </c>
      <c r="O146" s="71">
        <v>-83.219308272402969</v>
      </c>
      <c r="P146" s="71">
        <v>-39.321888416504173</v>
      </c>
    </row>
    <row r="147" spans="1:16" ht="16">
      <c r="A147" s="97" t="s">
        <v>48</v>
      </c>
      <c r="B147" s="72">
        <v>-2.2819042738728701E-3</v>
      </c>
      <c r="C147" s="72">
        <v>-1.4381884944920431E-2</v>
      </c>
      <c r="D147" s="82" t="s">
        <v>418</v>
      </c>
      <c r="E147" s="82" t="s">
        <v>418</v>
      </c>
      <c r="F147" s="82" t="s">
        <v>418</v>
      </c>
      <c r="G147" s="71">
        <v>0</v>
      </c>
      <c r="H147" s="71">
        <v>0</v>
      </c>
      <c r="I147" s="71" t="s">
        <v>419</v>
      </c>
      <c r="J147" s="71" t="s">
        <v>419</v>
      </c>
      <c r="K147" s="71" t="s">
        <v>419</v>
      </c>
      <c r="L147" s="71" t="s">
        <v>419</v>
      </c>
      <c r="M147" s="71">
        <v>-83.219308272402969</v>
      </c>
      <c r="N147" s="71">
        <v>-39.321888416504173</v>
      </c>
      <c r="O147" s="71">
        <v>-83.219308272402969</v>
      </c>
      <c r="P147" s="71">
        <v>-39.321888416504173</v>
      </c>
    </row>
    <row r="148" spans="1:16" ht="16">
      <c r="A148" s="97" t="s">
        <v>55</v>
      </c>
      <c r="B148" s="72">
        <v>-1.4052379695791428E-3</v>
      </c>
      <c r="C148" s="72">
        <v>-2.1505376344086002E-2</v>
      </c>
      <c r="D148" s="82" t="s">
        <v>418</v>
      </c>
      <c r="E148" s="82" t="s">
        <v>418</v>
      </c>
      <c r="F148" s="82" t="s">
        <v>418</v>
      </c>
      <c r="G148" s="71">
        <v>0</v>
      </c>
      <c r="H148" s="71">
        <v>0</v>
      </c>
      <c r="I148" s="71" t="s">
        <v>419</v>
      </c>
      <c r="J148" s="71" t="s">
        <v>419</v>
      </c>
      <c r="K148" s="71" t="s">
        <v>419</v>
      </c>
      <c r="L148" s="71" t="s">
        <v>419</v>
      </c>
      <c r="M148" s="71">
        <v>-83.219308272402969</v>
      </c>
      <c r="N148" s="71">
        <v>-39.321888416504173</v>
      </c>
      <c r="O148" s="71">
        <v>-83.219308272402969</v>
      </c>
      <c r="P148" s="71">
        <v>-39.321888416504173</v>
      </c>
    </row>
    <row r="149" spans="1:16" ht="16">
      <c r="A149" s="97" t="s">
        <v>56</v>
      </c>
      <c r="B149" s="72">
        <v>-2.6253836364187322E-3</v>
      </c>
      <c r="C149" s="72">
        <v>-1.230059581010956E-2</v>
      </c>
      <c r="D149" s="82" t="s">
        <v>418</v>
      </c>
      <c r="E149" s="82" t="s">
        <v>418</v>
      </c>
      <c r="F149" s="82" t="s">
        <v>418</v>
      </c>
      <c r="G149" s="71">
        <v>0</v>
      </c>
      <c r="H149" s="71">
        <v>0</v>
      </c>
      <c r="I149" s="71" t="s">
        <v>419</v>
      </c>
      <c r="J149" s="71" t="s">
        <v>419</v>
      </c>
      <c r="K149" s="71" t="s">
        <v>419</v>
      </c>
      <c r="L149" s="71" t="s">
        <v>419</v>
      </c>
      <c r="M149" s="71">
        <v>-83.219308272402969</v>
      </c>
      <c r="N149" s="71">
        <v>-39.321888416504173</v>
      </c>
      <c r="O149" s="71">
        <v>-83.219308272402969</v>
      </c>
      <c r="P149" s="71">
        <v>-39.321888416504173</v>
      </c>
    </row>
    <row r="150" spans="1:16" ht="16">
      <c r="A150" s="97" t="s">
        <v>59</v>
      </c>
      <c r="B150" s="72">
        <v>1.0522102459903815E-2</v>
      </c>
      <c r="C150" s="72">
        <v>1.4693388227155602E-2</v>
      </c>
      <c r="D150" s="82" t="s">
        <v>420</v>
      </c>
      <c r="E150" s="82" t="s">
        <v>418</v>
      </c>
      <c r="F150" s="82" t="s">
        <v>418</v>
      </c>
      <c r="G150" s="71">
        <v>2795.26</v>
      </c>
      <c r="H150" s="71">
        <v>0</v>
      </c>
      <c r="I150" s="71">
        <v>58093.032490716425</v>
      </c>
      <c r="J150" s="71" t="s">
        <v>419</v>
      </c>
      <c r="K150" s="71">
        <v>272</v>
      </c>
      <c r="L150" s="71" t="s">
        <v>419</v>
      </c>
      <c r="M150" s="71">
        <v>-83.219308272402969</v>
      </c>
      <c r="N150" s="71">
        <v>-39.321888416504173</v>
      </c>
      <c r="O150" s="71">
        <v>188.78069172759703</v>
      </c>
      <c r="P150" s="71">
        <v>-39.321888416504173</v>
      </c>
    </row>
    <row r="151" spans="1:16" ht="16">
      <c r="A151" s="97" t="s">
        <v>60</v>
      </c>
      <c r="B151" s="72">
        <v>9.4177035032450007E-5</v>
      </c>
      <c r="C151" s="72">
        <v>-4.1428141006327746E-3</v>
      </c>
      <c r="D151" s="82" t="s">
        <v>418</v>
      </c>
      <c r="E151" s="82" t="s">
        <v>418</v>
      </c>
      <c r="F151" s="82" t="s">
        <v>418</v>
      </c>
      <c r="G151" s="71">
        <v>0</v>
      </c>
      <c r="H151" s="71">
        <v>0</v>
      </c>
      <c r="I151" s="71" t="s">
        <v>419</v>
      </c>
      <c r="J151" s="71" t="s">
        <v>419</v>
      </c>
      <c r="K151" s="71" t="s">
        <v>419</v>
      </c>
      <c r="L151" s="71" t="s">
        <v>419</v>
      </c>
      <c r="M151" s="71">
        <v>-83.219308272402969</v>
      </c>
      <c r="N151" s="71">
        <v>-39.321888416504173</v>
      </c>
      <c r="O151" s="71">
        <v>-83.219308272402969</v>
      </c>
      <c r="P151" s="71">
        <v>-39.321888416504173</v>
      </c>
    </row>
    <row r="152" spans="1:16" ht="16">
      <c r="A152" s="97" t="s">
        <v>72</v>
      </c>
      <c r="B152" s="72">
        <v>2.1085926316732895E-4</v>
      </c>
      <c r="C152" s="72">
        <v>-2.1074815595363283E-3</v>
      </c>
      <c r="D152" s="82" t="s">
        <v>418</v>
      </c>
      <c r="E152" s="82" t="s">
        <v>418</v>
      </c>
      <c r="F152" s="82" t="s">
        <v>418</v>
      </c>
      <c r="G152" s="71">
        <v>0</v>
      </c>
      <c r="H152" s="71">
        <v>0</v>
      </c>
      <c r="I152" s="71" t="s">
        <v>419</v>
      </c>
      <c r="J152" s="71" t="s">
        <v>419</v>
      </c>
      <c r="K152" s="71" t="s">
        <v>419</v>
      </c>
      <c r="L152" s="71" t="s">
        <v>419</v>
      </c>
      <c r="M152" s="71">
        <v>-83.219308272402969</v>
      </c>
      <c r="N152" s="71">
        <v>-39.321888416504173</v>
      </c>
      <c r="O152" s="71">
        <v>-83.219308272402969</v>
      </c>
      <c r="P152" s="71">
        <v>-39.321888416504173</v>
      </c>
    </row>
    <row r="153" spans="1:16" ht="16">
      <c r="A153" s="97" t="s">
        <v>73</v>
      </c>
      <c r="B153" s="72">
        <v>2.5556881671446874E-3</v>
      </c>
      <c r="C153" s="72">
        <v>1.8370434406742575E-3</v>
      </c>
      <c r="D153" s="82" t="s">
        <v>418</v>
      </c>
      <c r="E153" s="82" t="s">
        <v>418</v>
      </c>
      <c r="F153" s="82" t="s">
        <v>418</v>
      </c>
      <c r="G153" s="71">
        <v>0</v>
      </c>
      <c r="H153" s="71">
        <v>0</v>
      </c>
      <c r="I153" s="71" t="s">
        <v>419</v>
      </c>
      <c r="J153" s="71" t="s">
        <v>419</v>
      </c>
      <c r="K153" s="71" t="s">
        <v>419</v>
      </c>
      <c r="L153" s="71" t="s">
        <v>419</v>
      </c>
      <c r="M153" s="71">
        <v>-83.219308272402969</v>
      </c>
      <c r="N153" s="71">
        <v>-39.321888416504173</v>
      </c>
      <c r="O153" s="71">
        <v>-83.219308272402969</v>
      </c>
      <c r="P153" s="71">
        <v>-39.321888416504173</v>
      </c>
    </row>
    <row r="154" spans="1:16" ht="16">
      <c r="A154" s="97" t="s">
        <v>83</v>
      </c>
      <c r="B154" s="72">
        <v>1.2786797760909074E-2</v>
      </c>
      <c r="C154" s="72">
        <v>4.1042427294473161E-3</v>
      </c>
      <c r="D154" s="82" t="s">
        <v>418</v>
      </c>
      <c r="E154" s="82" t="s">
        <v>418</v>
      </c>
      <c r="F154" s="82" t="s">
        <v>418</v>
      </c>
      <c r="G154" s="71">
        <v>0</v>
      </c>
      <c r="H154" s="71">
        <v>0</v>
      </c>
      <c r="I154" s="71" t="s">
        <v>419</v>
      </c>
      <c r="J154" s="71" t="s">
        <v>419</v>
      </c>
      <c r="K154" s="71" t="s">
        <v>419</v>
      </c>
      <c r="L154" s="71" t="s">
        <v>419</v>
      </c>
      <c r="M154" s="71">
        <v>-83.219308272402969</v>
      </c>
      <c r="N154" s="71">
        <v>-39.321888416504173</v>
      </c>
      <c r="O154" s="71">
        <v>-83.219308272402969</v>
      </c>
      <c r="P154" s="71">
        <v>-39.321888416504173</v>
      </c>
    </row>
    <row r="155" spans="1:16" ht="16">
      <c r="A155" s="97" t="s">
        <v>94</v>
      </c>
      <c r="B155" s="72">
        <v>2.7512542225203163E-3</v>
      </c>
      <c r="C155" s="72">
        <v>5.9616749467708008E-3</v>
      </c>
      <c r="D155" s="82" t="s">
        <v>418</v>
      </c>
      <c r="E155" s="82" t="s">
        <v>418</v>
      </c>
      <c r="F155" s="82" t="s">
        <v>418</v>
      </c>
      <c r="G155" s="71">
        <v>0</v>
      </c>
      <c r="H155" s="71">
        <v>0</v>
      </c>
      <c r="I155" s="71" t="s">
        <v>419</v>
      </c>
      <c r="J155" s="71" t="s">
        <v>419</v>
      </c>
      <c r="K155" s="71" t="s">
        <v>419</v>
      </c>
      <c r="L155" s="71" t="s">
        <v>419</v>
      </c>
      <c r="M155" s="71">
        <v>-83.219308272402969</v>
      </c>
      <c r="N155" s="71">
        <v>-39.321888416504173</v>
      </c>
      <c r="O155" s="71">
        <v>-83.219308272402969</v>
      </c>
      <c r="P155" s="71">
        <v>-39.321888416504173</v>
      </c>
    </row>
    <row r="156" spans="1:16" ht="16">
      <c r="A156" s="97" t="s">
        <v>112</v>
      </c>
      <c r="B156" s="72">
        <v>2.1777658804107647E-2</v>
      </c>
      <c r="C156" s="72">
        <v>1.6431637032495505E-2</v>
      </c>
      <c r="D156" s="82" t="s">
        <v>420</v>
      </c>
      <c r="E156" s="82" t="s">
        <v>418</v>
      </c>
      <c r="F156" s="82" t="s">
        <v>420</v>
      </c>
      <c r="G156" s="71">
        <v>314.7</v>
      </c>
      <c r="H156" s="71">
        <v>216.84000000000003</v>
      </c>
      <c r="I156" s="71">
        <v>60441.525262154435</v>
      </c>
      <c r="J156" s="71">
        <v>60360.316362294769</v>
      </c>
      <c r="K156" s="71">
        <v>388</v>
      </c>
      <c r="L156" s="71">
        <v>266.7427040026086</v>
      </c>
      <c r="M156" s="71">
        <v>-83.219308272402969</v>
      </c>
      <c r="N156" s="71">
        <v>-39.321888416504173</v>
      </c>
      <c r="O156" s="71">
        <v>304.78069172759706</v>
      </c>
      <c r="P156" s="71">
        <v>227.42081558610442</v>
      </c>
    </row>
    <row r="157" spans="1:16" ht="16">
      <c r="A157" s="97" t="s">
        <v>120</v>
      </c>
      <c r="B157" s="72">
        <v>8.3952676889869071E-3</v>
      </c>
      <c r="C157" s="72">
        <v>5.6576435684552173E-3</v>
      </c>
      <c r="D157" s="82" t="s">
        <v>418</v>
      </c>
      <c r="E157" s="82" t="s">
        <v>418</v>
      </c>
      <c r="F157" s="82" t="s">
        <v>418</v>
      </c>
      <c r="G157" s="71">
        <v>0</v>
      </c>
      <c r="H157" s="71">
        <v>0</v>
      </c>
      <c r="I157" s="71" t="s">
        <v>419</v>
      </c>
      <c r="J157" s="71" t="s">
        <v>419</v>
      </c>
      <c r="K157" s="71" t="s">
        <v>419</v>
      </c>
      <c r="L157" s="71" t="s">
        <v>419</v>
      </c>
      <c r="M157" s="71">
        <v>-83.219308272402969</v>
      </c>
      <c r="N157" s="71">
        <v>-39.321888416504173</v>
      </c>
      <c r="O157" s="71">
        <v>-83.219308272402969</v>
      </c>
      <c r="P157" s="71">
        <v>-39.321888416504173</v>
      </c>
    </row>
    <row r="158" spans="1:16" ht="16">
      <c r="A158" s="97" t="s">
        <v>123</v>
      </c>
      <c r="B158" s="72">
        <v>3.8569068514968663E-3</v>
      </c>
      <c r="C158" s="72">
        <v>3.0906168871307482E-3</v>
      </c>
      <c r="D158" s="82" t="s">
        <v>418</v>
      </c>
      <c r="E158" s="82" t="s">
        <v>418</v>
      </c>
      <c r="F158" s="82" t="s">
        <v>418</v>
      </c>
      <c r="G158" s="71">
        <v>0</v>
      </c>
      <c r="H158" s="71">
        <v>0</v>
      </c>
      <c r="I158" s="71" t="s">
        <v>419</v>
      </c>
      <c r="J158" s="71" t="s">
        <v>419</v>
      </c>
      <c r="K158" s="71" t="s">
        <v>419</v>
      </c>
      <c r="L158" s="71" t="s">
        <v>419</v>
      </c>
      <c r="M158" s="71">
        <v>-83.219308272402969</v>
      </c>
      <c r="N158" s="71">
        <v>-39.321888416504173</v>
      </c>
      <c r="O158" s="71">
        <v>-83.219308272402969</v>
      </c>
      <c r="P158" s="71">
        <v>-39.321888416504173</v>
      </c>
    </row>
    <row r="159" spans="1:16" ht="16">
      <c r="A159" s="97" t="s">
        <v>124</v>
      </c>
      <c r="B159" s="72">
        <v>8.2410248685775844E-3</v>
      </c>
      <c r="C159" s="72">
        <v>-3.1811894882434189E-3</v>
      </c>
      <c r="D159" s="82" t="s">
        <v>418</v>
      </c>
      <c r="E159" s="82" t="s">
        <v>418</v>
      </c>
      <c r="F159" s="82" t="s">
        <v>418</v>
      </c>
      <c r="G159" s="71">
        <v>0</v>
      </c>
      <c r="H159" s="71">
        <v>0</v>
      </c>
      <c r="I159" s="71" t="s">
        <v>419</v>
      </c>
      <c r="J159" s="71" t="s">
        <v>419</v>
      </c>
      <c r="K159" s="71" t="s">
        <v>419</v>
      </c>
      <c r="L159" s="71" t="s">
        <v>419</v>
      </c>
      <c r="M159" s="71">
        <v>-83.219308272402969</v>
      </c>
      <c r="N159" s="71">
        <v>-39.321888416504173</v>
      </c>
      <c r="O159" s="71">
        <v>-83.219308272402969</v>
      </c>
      <c r="P159" s="71">
        <v>-39.321888416504173</v>
      </c>
    </row>
    <row r="160" spans="1:16" ht="16">
      <c r="A160" s="97" t="s">
        <v>135</v>
      </c>
      <c r="B160" s="72">
        <v>-6.9505084624884583E-3</v>
      </c>
      <c r="C160" s="72">
        <v>-1.421634175522557E-2</v>
      </c>
      <c r="D160" s="82" t="s">
        <v>418</v>
      </c>
      <c r="E160" s="82" t="s">
        <v>418</v>
      </c>
      <c r="F160" s="82" t="s">
        <v>418</v>
      </c>
      <c r="G160" s="71">
        <v>0</v>
      </c>
      <c r="H160" s="71">
        <v>0</v>
      </c>
      <c r="I160" s="71" t="s">
        <v>419</v>
      </c>
      <c r="J160" s="71" t="s">
        <v>419</v>
      </c>
      <c r="K160" s="71" t="s">
        <v>419</v>
      </c>
      <c r="L160" s="71" t="s">
        <v>419</v>
      </c>
      <c r="M160" s="71">
        <v>-83.219308272402969</v>
      </c>
      <c r="N160" s="71">
        <v>-39.321888416504173</v>
      </c>
      <c r="O160" s="71">
        <v>-83.219308272402969</v>
      </c>
      <c r="P160" s="71">
        <v>-39.321888416504173</v>
      </c>
    </row>
    <row r="161" spans="1:16" ht="16">
      <c r="A161" s="97" t="s">
        <v>139</v>
      </c>
      <c r="B161" s="72">
        <v>4.2899104233142804E-3</v>
      </c>
      <c r="C161" s="72">
        <v>-4.8794257601419977E-3</v>
      </c>
      <c r="D161" s="82" t="s">
        <v>418</v>
      </c>
      <c r="E161" s="82" t="s">
        <v>418</v>
      </c>
      <c r="F161" s="82" t="s">
        <v>418</v>
      </c>
      <c r="G161" s="71">
        <v>0</v>
      </c>
      <c r="H161" s="71">
        <v>0</v>
      </c>
      <c r="I161" s="71" t="s">
        <v>419</v>
      </c>
      <c r="J161" s="71" t="s">
        <v>419</v>
      </c>
      <c r="K161" s="71" t="s">
        <v>419</v>
      </c>
      <c r="L161" s="71" t="s">
        <v>419</v>
      </c>
      <c r="M161" s="71">
        <v>-83.219308272402969</v>
      </c>
      <c r="N161" s="71">
        <v>-39.321888416504173</v>
      </c>
      <c r="O161" s="71">
        <v>-83.219308272402969</v>
      </c>
      <c r="P161" s="71">
        <v>-39.321888416504173</v>
      </c>
    </row>
    <row r="162" spans="1:16" ht="16">
      <c r="A162" s="97" t="s">
        <v>140</v>
      </c>
      <c r="B162" s="72">
        <v>4.4196020726046115E-3</v>
      </c>
      <c r="C162" s="72">
        <v>-1.8673079643514168E-3</v>
      </c>
      <c r="D162" s="82" t="s">
        <v>418</v>
      </c>
      <c r="E162" s="82" t="s">
        <v>418</v>
      </c>
      <c r="F162" s="82" t="s">
        <v>418</v>
      </c>
      <c r="G162" s="71">
        <v>0</v>
      </c>
      <c r="H162" s="71">
        <v>0</v>
      </c>
      <c r="I162" s="71" t="s">
        <v>419</v>
      </c>
      <c r="J162" s="71" t="s">
        <v>419</v>
      </c>
      <c r="K162" s="71" t="s">
        <v>419</v>
      </c>
      <c r="L162" s="71" t="s">
        <v>419</v>
      </c>
      <c r="M162" s="71">
        <v>-83.219308272402969</v>
      </c>
      <c r="N162" s="71">
        <v>-39.321888416504173</v>
      </c>
      <c r="O162" s="71">
        <v>-83.219308272402969</v>
      </c>
      <c r="P162" s="71">
        <v>-39.321888416504173</v>
      </c>
    </row>
    <row r="163" spans="1:16" ht="16">
      <c r="A163" s="97" t="s">
        <v>142</v>
      </c>
      <c r="B163" s="72">
        <v>-2.0116239020822047E-3</v>
      </c>
      <c r="C163" s="72">
        <v>-8.734095320250157E-3</v>
      </c>
      <c r="D163" s="82" t="s">
        <v>418</v>
      </c>
      <c r="E163" s="82" t="s">
        <v>418</v>
      </c>
      <c r="F163" s="82" t="s">
        <v>418</v>
      </c>
      <c r="G163" s="71">
        <v>0</v>
      </c>
      <c r="H163" s="71">
        <v>0</v>
      </c>
      <c r="I163" s="71" t="s">
        <v>419</v>
      </c>
      <c r="J163" s="71" t="s">
        <v>419</v>
      </c>
      <c r="K163" s="71" t="s">
        <v>419</v>
      </c>
      <c r="L163" s="71" t="s">
        <v>419</v>
      </c>
      <c r="M163" s="71">
        <v>-83.219308272402969</v>
      </c>
      <c r="N163" s="71">
        <v>-39.321888416504173</v>
      </c>
      <c r="O163" s="71">
        <v>-83.219308272402969</v>
      </c>
      <c r="P163" s="71">
        <v>-39.321888416504173</v>
      </c>
    </row>
    <row r="164" spans="1:16" ht="16">
      <c r="A164" s="97" t="s">
        <v>147</v>
      </c>
      <c r="B164" s="72">
        <v>2.7570732683288579E-3</v>
      </c>
      <c r="C164" s="72">
        <v>-6.4205457463883953E-3</v>
      </c>
      <c r="D164" s="82" t="s">
        <v>418</v>
      </c>
      <c r="E164" s="82" t="s">
        <v>418</v>
      </c>
      <c r="F164" s="82" t="s">
        <v>418</v>
      </c>
      <c r="G164" s="71">
        <v>0</v>
      </c>
      <c r="H164" s="71">
        <v>0</v>
      </c>
      <c r="I164" s="71" t="s">
        <v>419</v>
      </c>
      <c r="J164" s="71" t="s">
        <v>419</v>
      </c>
      <c r="K164" s="71" t="s">
        <v>419</v>
      </c>
      <c r="L164" s="71" t="s">
        <v>419</v>
      </c>
      <c r="M164" s="71">
        <v>-83.219308272402969</v>
      </c>
      <c r="N164" s="71">
        <v>-39.321888416504173</v>
      </c>
      <c r="O164" s="71">
        <v>-83.219308272402969</v>
      </c>
      <c r="P164" s="71">
        <v>-39.321888416504173</v>
      </c>
    </row>
    <row r="165" spans="1:16" ht="16">
      <c r="A165" s="97" t="s">
        <v>149</v>
      </c>
      <c r="B165" s="72">
        <v>8.0172777698144237E-3</v>
      </c>
      <c r="C165" s="72">
        <v>6.0964318780714066E-3</v>
      </c>
      <c r="D165" s="82" t="s">
        <v>418</v>
      </c>
      <c r="E165" s="82" t="s">
        <v>418</v>
      </c>
      <c r="F165" s="82" t="s">
        <v>418</v>
      </c>
      <c r="G165" s="71">
        <v>0</v>
      </c>
      <c r="H165" s="71">
        <v>0</v>
      </c>
      <c r="I165" s="71" t="s">
        <v>419</v>
      </c>
      <c r="J165" s="71" t="s">
        <v>419</v>
      </c>
      <c r="K165" s="71" t="s">
        <v>419</v>
      </c>
      <c r="L165" s="71" t="s">
        <v>419</v>
      </c>
      <c r="M165" s="71">
        <v>-83.219308272402969</v>
      </c>
      <c r="N165" s="71">
        <v>-39.321888416504173</v>
      </c>
      <c r="O165" s="71">
        <v>-83.219308272402969</v>
      </c>
      <c r="P165" s="71">
        <v>-39.321888416504173</v>
      </c>
    </row>
    <row r="166" spans="1:16" ht="16">
      <c r="A166" s="97" t="s">
        <v>168</v>
      </c>
      <c r="B166" s="72">
        <v>5.6952347710548246E-3</v>
      </c>
      <c r="C166" s="72">
        <v>-1.8825056799740558E-3</v>
      </c>
      <c r="D166" s="82" t="s">
        <v>418</v>
      </c>
      <c r="E166" s="82" t="s">
        <v>418</v>
      </c>
      <c r="F166" s="82" t="s">
        <v>418</v>
      </c>
      <c r="G166" s="71">
        <v>0</v>
      </c>
      <c r="H166" s="71">
        <v>0</v>
      </c>
      <c r="I166" s="71" t="s">
        <v>419</v>
      </c>
      <c r="J166" s="71" t="s">
        <v>419</v>
      </c>
      <c r="K166" s="71" t="s">
        <v>419</v>
      </c>
      <c r="L166" s="71" t="s">
        <v>419</v>
      </c>
      <c r="M166" s="71">
        <v>-83.219308272402969</v>
      </c>
      <c r="N166" s="71">
        <v>-39.321888416504173</v>
      </c>
      <c r="O166" s="71">
        <v>-83.219308272402969</v>
      </c>
      <c r="P166" s="71">
        <v>-39.321888416504173</v>
      </c>
    </row>
    <row r="167" spans="1:16" ht="16">
      <c r="A167" s="97" t="s">
        <v>174</v>
      </c>
      <c r="B167" s="72">
        <v>8.9070178332681937E-3</v>
      </c>
      <c r="C167" s="72">
        <v>2.2075832243789506E-2</v>
      </c>
      <c r="D167" s="82" t="s">
        <v>418</v>
      </c>
      <c r="E167" s="82" t="s">
        <v>418</v>
      </c>
      <c r="F167" s="82" t="s">
        <v>418</v>
      </c>
      <c r="G167" s="71">
        <v>0</v>
      </c>
      <c r="H167" s="71">
        <v>0</v>
      </c>
      <c r="I167" s="71" t="s">
        <v>419</v>
      </c>
      <c r="J167" s="71" t="s">
        <v>419</v>
      </c>
      <c r="K167" s="71" t="s">
        <v>419</v>
      </c>
      <c r="L167" s="71" t="s">
        <v>419</v>
      </c>
      <c r="M167" s="71">
        <v>-83.219308272402969</v>
      </c>
      <c r="N167" s="71">
        <v>-39.321888416504173</v>
      </c>
      <c r="O167" s="71">
        <v>-83.219308272402969</v>
      </c>
      <c r="P167" s="71">
        <v>-39.321888416504173</v>
      </c>
    </row>
    <row r="168" spans="1:16" ht="16">
      <c r="A168" s="97" t="s">
        <v>187</v>
      </c>
      <c r="B168" s="72">
        <v>-1.1159842014368815E-3</v>
      </c>
      <c r="C168" s="72">
        <v>-4.7961630695443347E-3</v>
      </c>
      <c r="D168" s="82" t="s">
        <v>418</v>
      </c>
      <c r="E168" s="82" t="s">
        <v>418</v>
      </c>
      <c r="F168" s="82" t="s">
        <v>418</v>
      </c>
      <c r="G168" s="71">
        <v>0</v>
      </c>
      <c r="H168" s="71">
        <v>0</v>
      </c>
      <c r="I168" s="71" t="s">
        <v>419</v>
      </c>
      <c r="J168" s="71" t="s">
        <v>419</v>
      </c>
      <c r="K168" s="71" t="s">
        <v>419</v>
      </c>
      <c r="L168" s="71" t="s">
        <v>419</v>
      </c>
      <c r="M168" s="71">
        <v>-83.219308272402969</v>
      </c>
      <c r="N168" s="71">
        <v>-39.321888416504173</v>
      </c>
      <c r="O168" s="71">
        <v>-83.219308272402969</v>
      </c>
      <c r="P168" s="71">
        <v>-39.321888416504173</v>
      </c>
    </row>
    <row r="169" spans="1:16" ht="16">
      <c r="A169" s="97" t="s">
        <v>191</v>
      </c>
      <c r="B169" s="72">
        <v>7.5302545879585292E-3</v>
      </c>
      <c r="C169" s="72">
        <v>6.3932826980697133E-3</v>
      </c>
      <c r="D169" s="82" t="s">
        <v>418</v>
      </c>
      <c r="E169" s="82" t="s">
        <v>418</v>
      </c>
      <c r="F169" s="82" t="s">
        <v>418</v>
      </c>
      <c r="G169" s="71">
        <v>0</v>
      </c>
      <c r="H169" s="71">
        <v>0</v>
      </c>
      <c r="I169" s="71" t="s">
        <v>419</v>
      </c>
      <c r="J169" s="71" t="s">
        <v>419</v>
      </c>
      <c r="K169" s="71" t="s">
        <v>419</v>
      </c>
      <c r="L169" s="71" t="s">
        <v>419</v>
      </c>
      <c r="M169" s="71">
        <v>-83.219308272402969</v>
      </c>
      <c r="N169" s="71">
        <v>-39.321888416504173</v>
      </c>
      <c r="O169" s="71">
        <v>-83.219308272402969</v>
      </c>
      <c r="P169" s="71">
        <v>-39.321888416504173</v>
      </c>
    </row>
    <row r="170" spans="1:16" ht="16">
      <c r="A170" s="97" t="s">
        <v>197</v>
      </c>
      <c r="B170" s="72">
        <v>2.9982044792971063E-3</v>
      </c>
      <c r="C170" s="72">
        <v>-8.1904553893196175E-3</v>
      </c>
      <c r="D170" s="82" t="s">
        <v>418</v>
      </c>
      <c r="E170" s="82" t="s">
        <v>418</v>
      </c>
      <c r="F170" s="82" t="s">
        <v>418</v>
      </c>
      <c r="G170" s="71">
        <v>0</v>
      </c>
      <c r="H170" s="71">
        <v>0</v>
      </c>
      <c r="I170" s="71" t="s">
        <v>419</v>
      </c>
      <c r="J170" s="71" t="s">
        <v>419</v>
      </c>
      <c r="K170" s="71" t="s">
        <v>419</v>
      </c>
      <c r="L170" s="71" t="s">
        <v>419</v>
      </c>
      <c r="M170" s="71">
        <v>-83.219308272402969</v>
      </c>
      <c r="N170" s="71">
        <v>-39.321888416504173</v>
      </c>
      <c r="O170" s="71">
        <v>-83.219308272402969</v>
      </c>
      <c r="P170" s="71">
        <v>-39.321888416504173</v>
      </c>
    </row>
    <row r="171" spans="1:16" ht="16">
      <c r="A171" s="97" t="s">
        <v>199</v>
      </c>
      <c r="B171" s="72">
        <v>1.2407712332769272E-2</v>
      </c>
      <c r="C171" s="72">
        <v>7.1833919977004612E-5</v>
      </c>
      <c r="D171" s="82" t="s">
        <v>418</v>
      </c>
      <c r="E171" s="82" t="s">
        <v>418</v>
      </c>
      <c r="F171" s="82" t="s">
        <v>418</v>
      </c>
      <c r="G171" s="71">
        <v>0</v>
      </c>
      <c r="H171" s="71">
        <v>0</v>
      </c>
      <c r="I171" s="71" t="s">
        <v>419</v>
      </c>
      <c r="J171" s="71" t="s">
        <v>419</v>
      </c>
      <c r="K171" s="71" t="s">
        <v>419</v>
      </c>
      <c r="L171" s="71" t="s">
        <v>419</v>
      </c>
      <c r="M171" s="71">
        <v>-83.219308272402969</v>
      </c>
      <c r="N171" s="71">
        <v>-39.321888416504173</v>
      </c>
      <c r="O171" s="71">
        <v>-83.219308272402969</v>
      </c>
      <c r="P171" s="71">
        <v>-39.321888416504173</v>
      </c>
    </row>
    <row r="172" spans="1:16" ht="16">
      <c r="A172" s="97" t="s">
        <v>204</v>
      </c>
      <c r="B172" s="72">
        <v>2.1100343379205633E-3</v>
      </c>
      <c r="C172" s="72">
        <v>1.0344827586206806E-2</v>
      </c>
      <c r="D172" s="82" t="s">
        <v>418</v>
      </c>
      <c r="E172" s="82" t="s">
        <v>418</v>
      </c>
      <c r="F172" s="82" t="s">
        <v>418</v>
      </c>
      <c r="G172" s="71">
        <v>0</v>
      </c>
      <c r="H172" s="71">
        <v>0</v>
      </c>
      <c r="I172" s="71" t="s">
        <v>419</v>
      </c>
      <c r="J172" s="71" t="s">
        <v>419</v>
      </c>
      <c r="K172" s="71" t="s">
        <v>419</v>
      </c>
      <c r="L172" s="71" t="s">
        <v>419</v>
      </c>
      <c r="M172" s="71">
        <v>-83.219308272402969</v>
      </c>
      <c r="N172" s="71">
        <v>-39.321888416504173</v>
      </c>
      <c r="O172" s="71">
        <v>-83.219308272402969</v>
      </c>
      <c r="P172" s="71">
        <v>-39.321888416504173</v>
      </c>
    </row>
    <row r="173" spans="1:16" ht="16">
      <c r="A173" s="97" t="s">
        <v>212</v>
      </c>
      <c r="B173" s="72">
        <v>4.5905366901888289E-3</v>
      </c>
      <c r="C173" s="72">
        <v>-8.477699963140406E-3</v>
      </c>
      <c r="D173" s="82" t="s">
        <v>418</v>
      </c>
      <c r="E173" s="82" t="s">
        <v>418</v>
      </c>
      <c r="F173" s="82" t="s">
        <v>418</v>
      </c>
      <c r="G173" s="71">
        <v>0</v>
      </c>
      <c r="H173" s="71">
        <v>0</v>
      </c>
      <c r="I173" s="71" t="s">
        <v>419</v>
      </c>
      <c r="J173" s="71" t="s">
        <v>419</v>
      </c>
      <c r="K173" s="71" t="s">
        <v>419</v>
      </c>
      <c r="L173" s="71" t="s">
        <v>419</v>
      </c>
      <c r="M173" s="71">
        <v>-83.219308272402969</v>
      </c>
      <c r="N173" s="71">
        <v>-39.321888416504173</v>
      </c>
      <c r="O173" s="71">
        <v>-83.219308272402969</v>
      </c>
      <c r="P173" s="71">
        <v>-39.321888416504173</v>
      </c>
    </row>
    <row r="174" spans="1:16" ht="16">
      <c r="A174" s="97" t="s">
        <v>220</v>
      </c>
      <c r="B174" s="72">
        <v>2.9053745070921622E-3</v>
      </c>
      <c r="C174" s="72">
        <v>-1.0076147988616224E-2</v>
      </c>
      <c r="D174" s="82" t="s">
        <v>418</v>
      </c>
      <c r="E174" s="82" t="s">
        <v>418</v>
      </c>
      <c r="F174" s="82" t="s">
        <v>418</v>
      </c>
      <c r="G174" s="71">
        <v>0</v>
      </c>
      <c r="H174" s="71">
        <v>0</v>
      </c>
      <c r="I174" s="71" t="s">
        <v>419</v>
      </c>
      <c r="J174" s="71" t="s">
        <v>419</v>
      </c>
      <c r="K174" s="71" t="s">
        <v>419</v>
      </c>
      <c r="L174" s="71" t="s">
        <v>419</v>
      </c>
      <c r="M174" s="71">
        <v>-83.219308272402969</v>
      </c>
      <c r="N174" s="71">
        <v>-39.321888416504173</v>
      </c>
      <c r="O174" s="71">
        <v>-83.219308272402969</v>
      </c>
      <c r="P174" s="71">
        <v>-39.321888416504173</v>
      </c>
    </row>
    <row r="175" spans="1:16" ht="16">
      <c r="A175" s="97" t="s">
        <v>221</v>
      </c>
      <c r="B175" s="72">
        <v>5.8737063211737883E-3</v>
      </c>
      <c r="C175" s="72">
        <v>-4.999122960884006E-3</v>
      </c>
      <c r="D175" s="82" t="s">
        <v>418</v>
      </c>
      <c r="E175" s="82" t="s">
        <v>418</v>
      </c>
      <c r="F175" s="82" t="s">
        <v>418</v>
      </c>
      <c r="G175" s="71">
        <v>0</v>
      </c>
      <c r="H175" s="71">
        <v>0</v>
      </c>
      <c r="I175" s="71" t="s">
        <v>419</v>
      </c>
      <c r="J175" s="71" t="s">
        <v>419</v>
      </c>
      <c r="K175" s="71" t="s">
        <v>419</v>
      </c>
      <c r="L175" s="71" t="s">
        <v>419</v>
      </c>
      <c r="M175" s="71">
        <v>-83.219308272402969</v>
      </c>
      <c r="N175" s="71">
        <v>-39.321888416504173</v>
      </c>
      <c r="O175" s="71">
        <v>-83.219308272402969</v>
      </c>
      <c r="P175" s="71">
        <v>-39.321888416504173</v>
      </c>
    </row>
    <row r="176" spans="1:16" ht="16">
      <c r="A176" s="97" t="s">
        <v>222</v>
      </c>
      <c r="B176" s="72">
        <v>1.4240743037585712E-3</v>
      </c>
      <c r="C176" s="72">
        <v>-1.6328434802892478E-3</v>
      </c>
      <c r="D176" s="82" t="s">
        <v>418</v>
      </c>
      <c r="E176" s="82" t="s">
        <v>418</v>
      </c>
      <c r="F176" s="82" t="s">
        <v>418</v>
      </c>
      <c r="G176" s="71">
        <v>0</v>
      </c>
      <c r="H176" s="71">
        <v>0</v>
      </c>
      <c r="I176" s="71" t="s">
        <v>419</v>
      </c>
      <c r="J176" s="71" t="s">
        <v>419</v>
      </c>
      <c r="K176" s="71" t="s">
        <v>419</v>
      </c>
      <c r="L176" s="71" t="s">
        <v>419</v>
      </c>
      <c r="M176" s="71">
        <v>-83.219308272402969</v>
      </c>
      <c r="N176" s="71">
        <v>-39.321888416504173</v>
      </c>
      <c r="O176" s="71">
        <v>-83.219308272402969</v>
      </c>
      <c r="P176" s="71">
        <v>-39.321888416504173</v>
      </c>
    </row>
    <row r="177" spans="1:16" ht="16">
      <c r="A177" s="97" t="s">
        <v>226</v>
      </c>
      <c r="B177" s="72">
        <v>5.8789829906975566E-3</v>
      </c>
      <c r="C177" s="72">
        <v>-6.4543889845094515E-3</v>
      </c>
      <c r="D177" s="82" t="s">
        <v>418</v>
      </c>
      <c r="E177" s="82" t="s">
        <v>418</v>
      </c>
      <c r="F177" s="82" t="s">
        <v>418</v>
      </c>
      <c r="G177" s="71">
        <v>0</v>
      </c>
      <c r="H177" s="71">
        <v>0</v>
      </c>
      <c r="I177" s="71" t="s">
        <v>419</v>
      </c>
      <c r="J177" s="71" t="s">
        <v>419</v>
      </c>
      <c r="K177" s="71" t="s">
        <v>419</v>
      </c>
      <c r="L177" s="71" t="s">
        <v>419</v>
      </c>
      <c r="M177" s="71">
        <v>-83.219308272402969</v>
      </c>
      <c r="N177" s="71">
        <v>-39.321888416504173</v>
      </c>
      <c r="O177" s="71">
        <v>-83.219308272402969</v>
      </c>
      <c r="P177" s="71">
        <v>-39.321888416504173</v>
      </c>
    </row>
    <row r="178" spans="1:16" ht="16">
      <c r="A178" s="97" t="s">
        <v>230</v>
      </c>
      <c r="B178" s="72">
        <v>2.203049344034147E-3</v>
      </c>
      <c r="C178" s="72">
        <v>-7.0111009097738597E-3</v>
      </c>
      <c r="D178" s="82" t="s">
        <v>418</v>
      </c>
      <c r="E178" s="82" t="s">
        <v>418</v>
      </c>
      <c r="F178" s="82" t="s">
        <v>418</v>
      </c>
      <c r="G178" s="71">
        <v>0</v>
      </c>
      <c r="H178" s="71">
        <v>0</v>
      </c>
      <c r="I178" s="71" t="s">
        <v>419</v>
      </c>
      <c r="J178" s="71" t="s">
        <v>419</v>
      </c>
      <c r="K178" s="71" t="s">
        <v>419</v>
      </c>
      <c r="L178" s="71" t="s">
        <v>419</v>
      </c>
      <c r="M178" s="71">
        <v>-83.219308272402969</v>
      </c>
      <c r="N178" s="71">
        <v>-39.321888416504173</v>
      </c>
      <c r="O178" s="71">
        <v>-83.219308272402969</v>
      </c>
      <c r="P178" s="71">
        <v>-39.321888416504173</v>
      </c>
    </row>
    <row r="179" spans="1:16" ht="16">
      <c r="A179" s="97" t="s">
        <v>233</v>
      </c>
      <c r="B179" s="72">
        <v>2.849255525908756E-3</v>
      </c>
      <c r="C179" s="72">
        <v>-2.9850746268657025E-3</v>
      </c>
      <c r="D179" s="82" t="s">
        <v>418</v>
      </c>
      <c r="E179" s="82" t="s">
        <v>418</v>
      </c>
      <c r="F179" s="82" t="s">
        <v>418</v>
      </c>
      <c r="G179" s="71">
        <v>0</v>
      </c>
      <c r="H179" s="71">
        <v>0</v>
      </c>
      <c r="I179" s="71" t="s">
        <v>419</v>
      </c>
      <c r="J179" s="71" t="s">
        <v>419</v>
      </c>
      <c r="K179" s="71" t="s">
        <v>419</v>
      </c>
      <c r="L179" s="71" t="s">
        <v>419</v>
      </c>
      <c r="M179" s="71">
        <v>-83.219308272402969</v>
      </c>
      <c r="N179" s="71">
        <v>-39.321888416504173</v>
      </c>
      <c r="O179" s="71">
        <v>-83.219308272402969</v>
      </c>
      <c r="P179" s="71">
        <v>-39.321888416504173</v>
      </c>
    </row>
    <row r="180" spans="1:16" ht="16">
      <c r="A180" s="97" t="s">
        <v>237</v>
      </c>
      <c r="B180" s="72">
        <v>-3.4716672318854114E-3</v>
      </c>
      <c r="C180" s="72">
        <v>-5.5380605928982973E-3</v>
      </c>
      <c r="D180" s="82" t="s">
        <v>418</v>
      </c>
      <c r="E180" s="82" t="s">
        <v>418</v>
      </c>
      <c r="F180" s="82" t="s">
        <v>418</v>
      </c>
      <c r="G180" s="71">
        <v>0</v>
      </c>
      <c r="H180" s="71">
        <v>0</v>
      </c>
      <c r="I180" s="71" t="s">
        <v>419</v>
      </c>
      <c r="J180" s="71" t="s">
        <v>419</v>
      </c>
      <c r="K180" s="71" t="s">
        <v>419</v>
      </c>
      <c r="L180" s="71" t="s">
        <v>419</v>
      </c>
      <c r="M180" s="71">
        <v>-83.219308272402969</v>
      </c>
      <c r="N180" s="71">
        <v>-39.321888416504173</v>
      </c>
      <c r="O180" s="71">
        <v>-83.219308272402969</v>
      </c>
      <c r="P180" s="71">
        <v>-39.321888416504173</v>
      </c>
    </row>
    <row r="181" spans="1:16" ht="16">
      <c r="A181" s="97" t="s">
        <v>238</v>
      </c>
      <c r="B181" s="72">
        <v>4.7583889515798727E-3</v>
      </c>
      <c r="C181" s="72">
        <v>-2.3926369653678448E-3</v>
      </c>
      <c r="D181" s="82" t="s">
        <v>418</v>
      </c>
      <c r="E181" s="82" t="s">
        <v>418</v>
      </c>
      <c r="F181" s="82" t="s">
        <v>418</v>
      </c>
      <c r="G181" s="71">
        <v>0</v>
      </c>
      <c r="H181" s="71">
        <v>0</v>
      </c>
      <c r="I181" s="71" t="s">
        <v>419</v>
      </c>
      <c r="J181" s="71" t="s">
        <v>419</v>
      </c>
      <c r="K181" s="71" t="s">
        <v>419</v>
      </c>
      <c r="L181" s="71" t="s">
        <v>419</v>
      </c>
      <c r="M181" s="71">
        <v>-83.219308272402969</v>
      </c>
      <c r="N181" s="71">
        <v>-39.321888416504173</v>
      </c>
      <c r="O181" s="71">
        <v>-83.219308272402969</v>
      </c>
      <c r="P181" s="71">
        <v>-39.321888416504173</v>
      </c>
    </row>
    <row r="182" spans="1:16" ht="16">
      <c r="A182" s="97" t="s">
        <v>239</v>
      </c>
      <c r="B182" s="72">
        <v>6.5654360559939118E-3</v>
      </c>
      <c r="C182" s="72">
        <v>2.1530242015868062E-3</v>
      </c>
      <c r="D182" s="82" t="s">
        <v>418</v>
      </c>
      <c r="E182" s="82" t="s">
        <v>418</v>
      </c>
      <c r="F182" s="82" t="s">
        <v>418</v>
      </c>
      <c r="G182" s="71">
        <v>0</v>
      </c>
      <c r="H182" s="71">
        <v>0</v>
      </c>
      <c r="I182" s="71" t="s">
        <v>419</v>
      </c>
      <c r="J182" s="71" t="s">
        <v>419</v>
      </c>
      <c r="K182" s="71" t="s">
        <v>419</v>
      </c>
      <c r="L182" s="71" t="s">
        <v>419</v>
      </c>
      <c r="M182" s="71">
        <v>-83.219308272402969</v>
      </c>
      <c r="N182" s="71">
        <v>-39.321888416504173</v>
      </c>
      <c r="O182" s="71">
        <v>-83.219308272402969</v>
      </c>
      <c r="P182" s="71">
        <v>-39.321888416504173</v>
      </c>
    </row>
    <row r="183" spans="1:16" ht="16">
      <c r="A183" s="97" t="s">
        <v>250</v>
      </c>
      <c r="B183" s="72">
        <v>2.510878054784893E-3</v>
      </c>
      <c r="C183" s="72">
        <v>-9.2988655384040886E-4</v>
      </c>
      <c r="D183" s="82" t="s">
        <v>418</v>
      </c>
      <c r="E183" s="82" t="s">
        <v>418</v>
      </c>
      <c r="F183" s="82" t="s">
        <v>418</v>
      </c>
      <c r="G183" s="71">
        <v>0</v>
      </c>
      <c r="H183" s="71">
        <v>0</v>
      </c>
      <c r="I183" s="71" t="s">
        <v>419</v>
      </c>
      <c r="J183" s="71" t="s">
        <v>419</v>
      </c>
      <c r="K183" s="71" t="s">
        <v>419</v>
      </c>
      <c r="L183" s="71" t="s">
        <v>419</v>
      </c>
      <c r="M183" s="71">
        <v>-83.219308272402969</v>
      </c>
      <c r="N183" s="71">
        <v>-39.321888416504173</v>
      </c>
      <c r="O183" s="71">
        <v>-83.219308272402969</v>
      </c>
      <c r="P183" s="71">
        <v>-39.321888416504173</v>
      </c>
    </row>
    <row r="184" spans="1:16" ht="16">
      <c r="A184" s="97" t="s">
        <v>259</v>
      </c>
      <c r="B184" s="72">
        <v>1.3918589800675507E-2</v>
      </c>
      <c r="C184" s="72">
        <v>7.1719641401792877E-3</v>
      </c>
      <c r="D184" s="82" t="s">
        <v>418</v>
      </c>
      <c r="E184" s="82" t="s">
        <v>418</v>
      </c>
      <c r="F184" s="82" t="s">
        <v>418</v>
      </c>
      <c r="G184" s="71">
        <v>0</v>
      </c>
      <c r="H184" s="71">
        <v>0</v>
      </c>
      <c r="I184" s="71" t="s">
        <v>419</v>
      </c>
      <c r="J184" s="71" t="s">
        <v>419</v>
      </c>
      <c r="K184" s="71" t="s">
        <v>419</v>
      </c>
      <c r="L184" s="71" t="s">
        <v>419</v>
      </c>
      <c r="M184" s="71">
        <v>-83.219308272402969</v>
      </c>
      <c r="N184" s="71">
        <v>-39.321888416504173</v>
      </c>
      <c r="O184" s="71">
        <v>-83.219308272402969</v>
      </c>
      <c r="P184" s="71">
        <v>-39.321888416504173</v>
      </c>
    </row>
    <row r="185" spans="1:16" ht="16">
      <c r="A185" s="97" t="s">
        <v>260</v>
      </c>
      <c r="B185" s="72">
        <v>2.7141240381864939E-3</v>
      </c>
      <c r="C185" s="72">
        <v>5.6304041825858686E-3</v>
      </c>
      <c r="D185" s="82" t="s">
        <v>418</v>
      </c>
      <c r="E185" s="82" t="s">
        <v>418</v>
      </c>
      <c r="F185" s="82" t="s">
        <v>418</v>
      </c>
      <c r="G185" s="71">
        <v>0</v>
      </c>
      <c r="H185" s="71">
        <v>0</v>
      </c>
      <c r="I185" s="71" t="s">
        <v>419</v>
      </c>
      <c r="J185" s="71" t="s">
        <v>419</v>
      </c>
      <c r="K185" s="71" t="s">
        <v>419</v>
      </c>
      <c r="L185" s="71" t="s">
        <v>419</v>
      </c>
      <c r="M185" s="71">
        <v>-83.219308272402969</v>
      </c>
      <c r="N185" s="71">
        <v>-39.321888416504173</v>
      </c>
      <c r="O185" s="71">
        <v>-83.219308272402969</v>
      </c>
      <c r="P185" s="71">
        <v>-39.321888416504173</v>
      </c>
    </row>
    <row r="186" spans="1:16" ht="16">
      <c r="A186" s="97" t="s">
        <v>269</v>
      </c>
      <c r="B186" s="72">
        <v>-9.6816818628268075E-3</v>
      </c>
      <c r="C186" s="72">
        <v>-1.4400261822942184E-2</v>
      </c>
      <c r="D186" s="82" t="s">
        <v>418</v>
      </c>
      <c r="E186" s="82" t="s">
        <v>418</v>
      </c>
      <c r="F186" s="82" t="s">
        <v>418</v>
      </c>
      <c r="G186" s="71">
        <v>0</v>
      </c>
      <c r="H186" s="71">
        <v>0</v>
      </c>
      <c r="I186" s="71" t="s">
        <v>419</v>
      </c>
      <c r="J186" s="71" t="s">
        <v>419</v>
      </c>
      <c r="K186" s="71" t="s">
        <v>419</v>
      </c>
      <c r="L186" s="71" t="s">
        <v>419</v>
      </c>
      <c r="M186" s="71">
        <v>-83.219308272402969</v>
      </c>
      <c r="N186" s="71">
        <v>-39.321888416504173</v>
      </c>
      <c r="O186" s="71">
        <v>-83.219308272402969</v>
      </c>
      <c r="P186" s="71">
        <v>-39.321888416504173</v>
      </c>
    </row>
    <row r="187" spans="1:16" ht="16">
      <c r="A187" s="97" t="s">
        <v>281</v>
      </c>
      <c r="B187" s="72">
        <v>-2.5374278368870407E-3</v>
      </c>
      <c r="C187" s="72">
        <v>-1.0916179337231435E-3</v>
      </c>
      <c r="D187" s="82" t="s">
        <v>418</v>
      </c>
      <c r="E187" s="82" t="s">
        <v>418</v>
      </c>
      <c r="F187" s="82" t="s">
        <v>418</v>
      </c>
      <c r="G187" s="71">
        <v>0</v>
      </c>
      <c r="H187" s="71">
        <v>0</v>
      </c>
      <c r="I187" s="71" t="s">
        <v>419</v>
      </c>
      <c r="J187" s="71" t="s">
        <v>419</v>
      </c>
      <c r="K187" s="71" t="s">
        <v>419</v>
      </c>
      <c r="L187" s="71" t="s">
        <v>419</v>
      </c>
      <c r="M187" s="71">
        <v>-83.219308272402969</v>
      </c>
      <c r="N187" s="71">
        <v>-39.321888416504173</v>
      </c>
      <c r="O187" s="71">
        <v>-83.219308272402969</v>
      </c>
      <c r="P187" s="71">
        <v>-39.321888416504173</v>
      </c>
    </row>
    <row r="188" spans="1:16" ht="16">
      <c r="A188" s="97" t="s">
        <v>10</v>
      </c>
      <c r="B188" s="72">
        <v>-2.269376319735783E-3</v>
      </c>
      <c r="C188" s="72">
        <v>-5.7251170167498255E-3</v>
      </c>
      <c r="D188" s="82" t="s">
        <v>418</v>
      </c>
      <c r="E188" s="82" t="s">
        <v>418</v>
      </c>
      <c r="F188" s="82" t="s">
        <v>418</v>
      </c>
      <c r="G188" s="71">
        <v>0</v>
      </c>
      <c r="H188" s="71">
        <v>0</v>
      </c>
      <c r="I188" s="71" t="s">
        <v>419</v>
      </c>
      <c r="J188" s="71" t="s">
        <v>419</v>
      </c>
      <c r="K188" s="71" t="s">
        <v>419</v>
      </c>
      <c r="L188" s="71" t="s">
        <v>419</v>
      </c>
      <c r="M188" s="71">
        <v>-83.219308272402969</v>
      </c>
      <c r="N188" s="71">
        <v>-39.321888416504173</v>
      </c>
      <c r="O188" s="71">
        <v>-83.219308272402969</v>
      </c>
      <c r="P188" s="71">
        <v>-39.321888416504173</v>
      </c>
    </row>
    <row r="189" spans="1:16" ht="16">
      <c r="A189" s="97" t="s">
        <v>32</v>
      </c>
      <c r="B189" s="72">
        <v>-9.9331099226285247E-4</v>
      </c>
      <c r="C189" s="72">
        <v>-7.029053420806175E-4</v>
      </c>
      <c r="D189" s="82" t="s">
        <v>418</v>
      </c>
      <c r="E189" s="82" t="s">
        <v>418</v>
      </c>
      <c r="F189" s="82" t="s">
        <v>418</v>
      </c>
      <c r="G189" s="71">
        <v>0</v>
      </c>
      <c r="H189" s="71">
        <v>0</v>
      </c>
      <c r="I189" s="71" t="s">
        <v>419</v>
      </c>
      <c r="J189" s="71" t="s">
        <v>419</v>
      </c>
      <c r="K189" s="71" t="s">
        <v>419</v>
      </c>
      <c r="L189" s="71" t="s">
        <v>419</v>
      </c>
      <c r="M189" s="71">
        <v>-83.219308272402969</v>
      </c>
      <c r="N189" s="71">
        <v>-39.321888416504173</v>
      </c>
      <c r="O189" s="71">
        <v>-83.219308272402969</v>
      </c>
      <c r="P189" s="71">
        <v>-39.321888416504173</v>
      </c>
    </row>
    <row r="190" spans="1:16" ht="16">
      <c r="A190" s="97" t="s">
        <v>44</v>
      </c>
      <c r="B190" s="72">
        <v>-1.1043091786901549E-2</v>
      </c>
      <c r="C190" s="72">
        <v>-2.5953902769707549E-2</v>
      </c>
      <c r="D190" s="82" t="s">
        <v>418</v>
      </c>
      <c r="E190" s="82" t="s">
        <v>418</v>
      </c>
      <c r="F190" s="82" t="s">
        <v>418</v>
      </c>
      <c r="G190" s="71">
        <v>0</v>
      </c>
      <c r="H190" s="71">
        <v>0</v>
      </c>
      <c r="I190" s="71" t="s">
        <v>419</v>
      </c>
      <c r="J190" s="71" t="s">
        <v>419</v>
      </c>
      <c r="K190" s="71" t="s">
        <v>419</v>
      </c>
      <c r="L190" s="71" t="s">
        <v>419</v>
      </c>
      <c r="M190" s="71">
        <v>-83.219308272402969</v>
      </c>
      <c r="N190" s="71">
        <v>-39.321888416504173</v>
      </c>
      <c r="O190" s="71">
        <v>-83.219308272402969</v>
      </c>
      <c r="P190" s="71">
        <v>-39.321888416504173</v>
      </c>
    </row>
    <row r="191" spans="1:16" ht="16">
      <c r="A191" s="97" t="s">
        <v>47</v>
      </c>
      <c r="B191" s="72">
        <v>2.1445172916527699E-3</v>
      </c>
      <c r="C191" s="72">
        <v>-4.9987072308885772E-3</v>
      </c>
      <c r="D191" s="82" t="s">
        <v>418</v>
      </c>
      <c r="E191" s="82" t="s">
        <v>418</v>
      </c>
      <c r="F191" s="82" t="s">
        <v>418</v>
      </c>
      <c r="G191" s="71">
        <v>0</v>
      </c>
      <c r="H191" s="71">
        <v>0</v>
      </c>
      <c r="I191" s="71" t="s">
        <v>419</v>
      </c>
      <c r="J191" s="71" t="s">
        <v>419</v>
      </c>
      <c r="K191" s="71" t="s">
        <v>419</v>
      </c>
      <c r="L191" s="71" t="s">
        <v>419</v>
      </c>
      <c r="M191" s="71">
        <v>-83.219308272402969</v>
      </c>
      <c r="N191" s="71">
        <v>-39.321888416504173</v>
      </c>
      <c r="O191" s="71">
        <v>-83.219308272402969</v>
      </c>
      <c r="P191" s="71">
        <v>-39.321888416504173</v>
      </c>
    </row>
    <row r="192" spans="1:16" ht="16">
      <c r="A192" s="97" t="s">
        <v>54</v>
      </c>
      <c r="B192" s="72">
        <v>1.6024364143263359E-3</v>
      </c>
      <c r="C192" s="72">
        <v>-4.953219592735314E-3</v>
      </c>
      <c r="D192" s="82" t="s">
        <v>418</v>
      </c>
      <c r="E192" s="82" t="s">
        <v>418</v>
      </c>
      <c r="F192" s="82" t="s">
        <v>418</v>
      </c>
      <c r="G192" s="71">
        <v>0</v>
      </c>
      <c r="H192" s="71">
        <v>0</v>
      </c>
      <c r="I192" s="71" t="s">
        <v>419</v>
      </c>
      <c r="J192" s="71" t="s">
        <v>419</v>
      </c>
      <c r="K192" s="71" t="s">
        <v>419</v>
      </c>
      <c r="L192" s="71" t="s">
        <v>419</v>
      </c>
      <c r="M192" s="71">
        <v>-83.219308272402969</v>
      </c>
      <c r="N192" s="71">
        <v>-39.321888416504173</v>
      </c>
      <c r="O192" s="71">
        <v>-83.219308272402969</v>
      </c>
      <c r="P192" s="71">
        <v>-39.321888416504173</v>
      </c>
    </row>
    <row r="193" spans="1:16" ht="16">
      <c r="A193" s="97" t="s">
        <v>62</v>
      </c>
      <c r="B193" s="72">
        <v>-2.8080831921036831E-3</v>
      </c>
      <c r="C193" s="72">
        <v>-2.849494862274371E-3</v>
      </c>
      <c r="D193" s="82" t="s">
        <v>418</v>
      </c>
      <c r="E193" s="82" t="s">
        <v>418</v>
      </c>
      <c r="F193" s="82" t="s">
        <v>418</v>
      </c>
      <c r="G193" s="71">
        <v>0</v>
      </c>
      <c r="H193" s="71">
        <v>0</v>
      </c>
      <c r="I193" s="71" t="s">
        <v>419</v>
      </c>
      <c r="J193" s="71" t="s">
        <v>419</v>
      </c>
      <c r="K193" s="71" t="s">
        <v>419</v>
      </c>
      <c r="L193" s="71" t="s">
        <v>419</v>
      </c>
      <c r="M193" s="71">
        <v>-83.219308272402969</v>
      </c>
      <c r="N193" s="71">
        <v>-39.321888416504173</v>
      </c>
      <c r="O193" s="71">
        <v>-83.219308272402969</v>
      </c>
      <c r="P193" s="71">
        <v>-39.321888416504173</v>
      </c>
    </row>
    <row r="194" spans="1:16" ht="16">
      <c r="A194" s="97" t="s">
        <v>66</v>
      </c>
      <c r="B194" s="72">
        <v>4.8205783441359618E-3</v>
      </c>
      <c r="C194" s="72">
        <v>8.5734698737793824E-3</v>
      </c>
      <c r="D194" s="82" t="s">
        <v>418</v>
      </c>
      <c r="E194" s="82" t="s">
        <v>418</v>
      </c>
      <c r="F194" s="82" t="s">
        <v>418</v>
      </c>
      <c r="G194" s="71">
        <v>0</v>
      </c>
      <c r="H194" s="71">
        <v>0</v>
      </c>
      <c r="I194" s="71" t="s">
        <v>419</v>
      </c>
      <c r="J194" s="71" t="s">
        <v>419</v>
      </c>
      <c r="K194" s="71" t="s">
        <v>419</v>
      </c>
      <c r="L194" s="71" t="s">
        <v>419</v>
      </c>
      <c r="M194" s="71">
        <v>-83.219308272402969</v>
      </c>
      <c r="N194" s="71">
        <v>-39.321888416504173</v>
      </c>
      <c r="O194" s="71">
        <v>-83.219308272402969</v>
      </c>
      <c r="P194" s="71">
        <v>-39.321888416504173</v>
      </c>
    </row>
    <row r="195" spans="1:16" ht="16">
      <c r="A195" s="97" t="s">
        <v>98</v>
      </c>
      <c r="B195" s="72">
        <v>1.1109246217449131E-2</v>
      </c>
      <c r="C195" s="72">
        <v>7.801477301020876E-3</v>
      </c>
      <c r="D195" s="82" t="s">
        <v>418</v>
      </c>
      <c r="E195" s="82" t="s">
        <v>418</v>
      </c>
      <c r="F195" s="82" t="s">
        <v>418</v>
      </c>
      <c r="G195" s="71">
        <v>0</v>
      </c>
      <c r="H195" s="71">
        <v>0</v>
      </c>
      <c r="I195" s="71" t="s">
        <v>419</v>
      </c>
      <c r="J195" s="71" t="s">
        <v>419</v>
      </c>
      <c r="K195" s="71" t="s">
        <v>419</v>
      </c>
      <c r="L195" s="71" t="s">
        <v>419</v>
      </c>
      <c r="M195" s="71">
        <v>-83.219308272402969</v>
      </c>
      <c r="N195" s="71">
        <v>-39.321888416504173</v>
      </c>
      <c r="O195" s="71">
        <v>-83.219308272402969</v>
      </c>
      <c r="P195" s="71">
        <v>-39.321888416504173</v>
      </c>
    </row>
    <row r="196" spans="1:16" ht="16">
      <c r="A196" s="97" t="s">
        <v>100</v>
      </c>
      <c r="B196" s="72">
        <v>3.1993760731348075E-3</v>
      </c>
      <c r="C196" s="72">
        <v>-3.0502885408079106E-3</v>
      </c>
      <c r="D196" s="82" t="s">
        <v>418</v>
      </c>
      <c r="E196" s="82" t="s">
        <v>418</v>
      </c>
      <c r="F196" s="82" t="s">
        <v>418</v>
      </c>
      <c r="G196" s="71">
        <v>0</v>
      </c>
      <c r="H196" s="71">
        <v>0</v>
      </c>
      <c r="I196" s="71" t="s">
        <v>419</v>
      </c>
      <c r="J196" s="71" t="s">
        <v>419</v>
      </c>
      <c r="K196" s="71" t="s">
        <v>419</v>
      </c>
      <c r="L196" s="71" t="s">
        <v>419</v>
      </c>
      <c r="M196" s="71">
        <v>-83.219308272402969</v>
      </c>
      <c r="N196" s="71">
        <v>-39.321888416504173</v>
      </c>
      <c r="O196" s="71">
        <v>-83.219308272402969</v>
      </c>
      <c r="P196" s="71">
        <v>-39.321888416504173</v>
      </c>
    </row>
    <row r="197" spans="1:16" ht="16">
      <c r="A197" s="97" t="s">
        <v>107</v>
      </c>
      <c r="B197" s="72">
        <v>-3.5239752112184997E-3</v>
      </c>
      <c r="C197" s="72">
        <v>-7.9005364048401194E-3</v>
      </c>
      <c r="D197" s="82" t="s">
        <v>418</v>
      </c>
      <c r="E197" s="82" t="s">
        <v>418</v>
      </c>
      <c r="F197" s="82" t="s">
        <v>418</v>
      </c>
      <c r="G197" s="71">
        <v>0</v>
      </c>
      <c r="H197" s="71">
        <v>0</v>
      </c>
      <c r="I197" s="71" t="s">
        <v>419</v>
      </c>
      <c r="J197" s="71" t="s">
        <v>419</v>
      </c>
      <c r="K197" s="71" t="s">
        <v>419</v>
      </c>
      <c r="L197" s="71" t="s">
        <v>419</v>
      </c>
      <c r="M197" s="71">
        <v>-83.219308272402969</v>
      </c>
      <c r="N197" s="71">
        <v>-39.321888416504173</v>
      </c>
      <c r="O197" s="71">
        <v>-83.219308272402969</v>
      </c>
      <c r="P197" s="71">
        <v>-39.321888416504173</v>
      </c>
    </row>
    <row r="198" spans="1:16" ht="16">
      <c r="A198" s="97" t="s">
        <v>148</v>
      </c>
      <c r="B198" s="72">
        <v>-5.4650496310127972E-3</v>
      </c>
      <c r="C198" s="72">
        <v>4.5945945945946587E-3</v>
      </c>
      <c r="D198" s="82" t="s">
        <v>418</v>
      </c>
      <c r="E198" s="82" t="s">
        <v>418</v>
      </c>
      <c r="F198" s="82" t="s">
        <v>418</v>
      </c>
      <c r="G198" s="71">
        <v>0</v>
      </c>
      <c r="H198" s="71">
        <v>0</v>
      </c>
      <c r="I198" s="71" t="s">
        <v>419</v>
      </c>
      <c r="J198" s="71" t="s">
        <v>419</v>
      </c>
      <c r="K198" s="71" t="s">
        <v>419</v>
      </c>
      <c r="L198" s="71" t="s">
        <v>419</v>
      </c>
      <c r="M198" s="71">
        <v>-83.219308272402969</v>
      </c>
      <c r="N198" s="71">
        <v>-39.321888416504173</v>
      </c>
      <c r="O198" s="71">
        <v>-83.219308272402969</v>
      </c>
      <c r="P198" s="71">
        <v>-39.321888416504173</v>
      </c>
    </row>
    <row r="199" spans="1:16" ht="16">
      <c r="A199" s="97" t="s">
        <v>201</v>
      </c>
      <c r="B199" s="72">
        <v>-1.2038739927909603E-2</v>
      </c>
      <c r="C199" s="72">
        <v>-2.6491769547325128E-2</v>
      </c>
      <c r="D199" s="82" t="s">
        <v>418</v>
      </c>
      <c r="E199" s="82" t="s">
        <v>418</v>
      </c>
      <c r="F199" s="82" t="s">
        <v>418</v>
      </c>
      <c r="G199" s="71">
        <v>0</v>
      </c>
      <c r="H199" s="71">
        <v>0</v>
      </c>
      <c r="I199" s="71" t="s">
        <v>419</v>
      </c>
      <c r="J199" s="71" t="s">
        <v>419</v>
      </c>
      <c r="K199" s="71" t="s">
        <v>419</v>
      </c>
      <c r="L199" s="71" t="s">
        <v>419</v>
      </c>
      <c r="M199" s="71">
        <v>-83.219308272402969</v>
      </c>
      <c r="N199" s="71">
        <v>-39.321888416504173</v>
      </c>
      <c r="O199" s="71">
        <v>-83.219308272402969</v>
      </c>
      <c r="P199" s="71">
        <v>-39.321888416504173</v>
      </c>
    </row>
    <row r="200" spans="1:16" ht="16">
      <c r="A200" s="97" t="s">
        <v>208</v>
      </c>
      <c r="B200" s="72">
        <v>2.6986752088500321E-3</v>
      </c>
      <c r="C200" s="72">
        <v>-1.4147431124348353E-3</v>
      </c>
      <c r="D200" s="82" t="s">
        <v>418</v>
      </c>
      <c r="E200" s="82" t="s">
        <v>418</v>
      </c>
      <c r="F200" s="82" t="s">
        <v>418</v>
      </c>
      <c r="G200" s="71">
        <v>0</v>
      </c>
      <c r="H200" s="71">
        <v>0</v>
      </c>
      <c r="I200" s="71" t="s">
        <v>419</v>
      </c>
      <c r="J200" s="71" t="s">
        <v>419</v>
      </c>
      <c r="K200" s="71" t="s">
        <v>419</v>
      </c>
      <c r="L200" s="71" t="s">
        <v>419</v>
      </c>
      <c r="M200" s="71">
        <v>-83.219308272402969</v>
      </c>
      <c r="N200" s="71">
        <v>-39.321888416504173</v>
      </c>
      <c r="O200" s="71">
        <v>-83.219308272402969</v>
      </c>
      <c r="P200" s="71">
        <v>-39.321888416504173</v>
      </c>
    </row>
    <row r="201" spans="1:16" ht="16">
      <c r="A201" s="97" t="s">
        <v>213</v>
      </c>
      <c r="B201" s="72">
        <v>-7.1029853315395242E-3</v>
      </c>
      <c r="C201" s="72">
        <v>-1.4232307995015403E-2</v>
      </c>
      <c r="D201" s="82" t="s">
        <v>418</v>
      </c>
      <c r="E201" s="82" t="s">
        <v>418</v>
      </c>
      <c r="F201" s="82" t="s">
        <v>418</v>
      </c>
      <c r="G201" s="71">
        <v>0</v>
      </c>
      <c r="H201" s="71">
        <v>0</v>
      </c>
      <c r="I201" s="71" t="s">
        <v>419</v>
      </c>
      <c r="J201" s="71" t="s">
        <v>419</v>
      </c>
      <c r="K201" s="71" t="s">
        <v>419</v>
      </c>
      <c r="L201" s="71" t="s">
        <v>419</v>
      </c>
      <c r="M201" s="71">
        <v>-83.219308272402969</v>
      </c>
      <c r="N201" s="71">
        <v>-39.321888416504173</v>
      </c>
      <c r="O201" s="71">
        <v>-83.219308272402969</v>
      </c>
      <c r="P201" s="71">
        <v>-39.321888416504173</v>
      </c>
    </row>
    <row r="202" spans="1:16" ht="16">
      <c r="A202" s="97" t="s">
        <v>228</v>
      </c>
      <c r="B202" s="72">
        <v>-6.5419245137702253E-3</v>
      </c>
      <c r="C202" s="72">
        <v>-4.3752187609380488E-3</v>
      </c>
      <c r="D202" s="82" t="s">
        <v>418</v>
      </c>
      <c r="E202" s="82" t="s">
        <v>418</v>
      </c>
      <c r="F202" s="82" t="s">
        <v>418</v>
      </c>
      <c r="G202" s="71">
        <v>0</v>
      </c>
      <c r="H202" s="71">
        <v>0</v>
      </c>
      <c r="I202" s="71" t="s">
        <v>419</v>
      </c>
      <c r="J202" s="71" t="s">
        <v>419</v>
      </c>
      <c r="K202" s="71" t="s">
        <v>419</v>
      </c>
      <c r="L202" s="71" t="s">
        <v>419</v>
      </c>
      <c r="M202" s="71">
        <v>-83.219308272402969</v>
      </c>
      <c r="N202" s="71">
        <v>-39.321888416504173</v>
      </c>
      <c r="O202" s="71">
        <v>-83.219308272402969</v>
      </c>
      <c r="P202" s="71">
        <v>-39.321888416504173</v>
      </c>
    </row>
    <row r="203" spans="1:16" ht="16">
      <c r="A203" s="97" t="s">
        <v>272</v>
      </c>
      <c r="B203" s="72">
        <v>-1.6082070326863818E-3</v>
      </c>
      <c r="C203" s="72">
        <v>-2.9266323544252515E-3</v>
      </c>
      <c r="D203" s="82" t="s">
        <v>418</v>
      </c>
      <c r="E203" s="82" t="s">
        <v>418</v>
      </c>
      <c r="F203" s="82" t="s">
        <v>418</v>
      </c>
      <c r="G203" s="71">
        <v>0</v>
      </c>
      <c r="H203" s="71">
        <v>0</v>
      </c>
      <c r="I203" s="71" t="s">
        <v>419</v>
      </c>
      <c r="J203" s="71" t="s">
        <v>419</v>
      </c>
      <c r="K203" s="71" t="s">
        <v>419</v>
      </c>
      <c r="L203" s="71" t="s">
        <v>419</v>
      </c>
      <c r="M203" s="71">
        <v>-83.219308272402969</v>
      </c>
      <c r="N203" s="71">
        <v>-39.321888416504173</v>
      </c>
      <c r="O203" s="71">
        <v>-83.219308272402969</v>
      </c>
      <c r="P203" s="71">
        <v>-39.321888416504173</v>
      </c>
    </row>
    <row r="204" spans="1:16" ht="16">
      <c r="A204" s="97" t="s">
        <v>11</v>
      </c>
      <c r="B204" s="72">
        <v>3.7341128887204977E-3</v>
      </c>
      <c r="C204" s="72">
        <v>-9.575208913649158E-4</v>
      </c>
      <c r="D204" s="82" t="s">
        <v>418</v>
      </c>
      <c r="E204" s="82" t="s">
        <v>418</v>
      </c>
      <c r="F204" s="82" t="s">
        <v>418</v>
      </c>
      <c r="G204" s="71">
        <v>0</v>
      </c>
      <c r="H204" s="71">
        <v>0</v>
      </c>
      <c r="I204" s="71" t="s">
        <v>419</v>
      </c>
      <c r="J204" s="71" t="s">
        <v>419</v>
      </c>
      <c r="K204" s="71" t="s">
        <v>419</v>
      </c>
      <c r="L204" s="71" t="s">
        <v>419</v>
      </c>
      <c r="M204" s="71">
        <v>-83.219308272402969</v>
      </c>
      <c r="N204" s="71">
        <v>-39.321888416504173</v>
      </c>
      <c r="O204" s="71">
        <v>-83.219308272402969</v>
      </c>
      <c r="P204" s="71">
        <v>-39.321888416504173</v>
      </c>
    </row>
    <row r="205" spans="1:16" ht="16">
      <c r="A205" s="97" t="s">
        <v>30</v>
      </c>
      <c r="B205" s="72">
        <v>-2.0619473627075946E-3</v>
      </c>
      <c r="C205" s="72">
        <v>-1.2593136740476463E-2</v>
      </c>
      <c r="D205" s="82" t="s">
        <v>418</v>
      </c>
      <c r="E205" s="82" t="s">
        <v>418</v>
      </c>
      <c r="F205" s="82" t="s">
        <v>418</v>
      </c>
      <c r="G205" s="71">
        <v>0</v>
      </c>
      <c r="H205" s="71">
        <v>0</v>
      </c>
      <c r="I205" s="71" t="s">
        <v>419</v>
      </c>
      <c r="J205" s="71" t="s">
        <v>419</v>
      </c>
      <c r="K205" s="71" t="s">
        <v>419</v>
      </c>
      <c r="L205" s="71" t="s">
        <v>419</v>
      </c>
      <c r="M205" s="71">
        <v>-83.219308272402969</v>
      </c>
      <c r="N205" s="71">
        <v>-39.321888416504173</v>
      </c>
      <c r="O205" s="71">
        <v>-83.219308272402969</v>
      </c>
      <c r="P205" s="71">
        <v>-39.321888416504173</v>
      </c>
    </row>
    <row r="206" spans="1:16" ht="16">
      <c r="A206" s="97" t="s">
        <v>63</v>
      </c>
      <c r="B206" s="72">
        <v>5.3591151011929128E-3</v>
      </c>
      <c r="C206" s="72">
        <v>-3.0744635061186187E-4</v>
      </c>
      <c r="D206" s="82" t="s">
        <v>418</v>
      </c>
      <c r="E206" s="82" t="s">
        <v>418</v>
      </c>
      <c r="F206" s="82" t="s">
        <v>418</v>
      </c>
      <c r="G206" s="71">
        <v>0</v>
      </c>
      <c r="H206" s="71">
        <v>0</v>
      </c>
      <c r="I206" s="71" t="s">
        <v>419</v>
      </c>
      <c r="J206" s="71" t="s">
        <v>419</v>
      </c>
      <c r="K206" s="71" t="s">
        <v>419</v>
      </c>
      <c r="L206" s="71" t="s">
        <v>419</v>
      </c>
      <c r="M206" s="71">
        <v>-83.219308272402969</v>
      </c>
      <c r="N206" s="71">
        <v>-39.321888416504173</v>
      </c>
      <c r="O206" s="71">
        <v>-83.219308272402969</v>
      </c>
      <c r="P206" s="71">
        <v>-39.321888416504173</v>
      </c>
    </row>
    <row r="207" spans="1:16" ht="16">
      <c r="A207" s="97" t="s">
        <v>80</v>
      </c>
      <c r="B207" s="72">
        <v>-1.2682178091700358E-2</v>
      </c>
      <c r="C207" s="72">
        <v>-2.1611886537595715E-2</v>
      </c>
      <c r="D207" s="82" t="s">
        <v>418</v>
      </c>
      <c r="E207" s="82" t="s">
        <v>418</v>
      </c>
      <c r="F207" s="82" t="s">
        <v>418</v>
      </c>
      <c r="G207" s="71">
        <v>0</v>
      </c>
      <c r="H207" s="71">
        <v>0</v>
      </c>
      <c r="I207" s="71" t="s">
        <v>419</v>
      </c>
      <c r="J207" s="71" t="s">
        <v>419</v>
      </c>
      <c r="K207" s="71" t="s">
        <v>419</v>
      </c>
      <c r="L207" s="71" t="s">
        <v>419</v>
      </c>
      <c r="M207" s="71">
        <v>-83.219308272402969</v>
      </c>
      <c r="N207" s="71">
        <v>-39.321888416504173</v>
      </c>
      <c r="O207" s="71">
        <v>-83.219308272402969</v>
      </c>
      <c r="P207" s="71">
        <v>-39.321888416504173</v>
      </c>
    </row>
    <row r="208" spans="1:16" ht="16">
      <c r="A208" s="97" t="s">
        <v>96</v>
      </c>
      <c r="B208" s="72">
        <v>-7.1634758336158733E-4</v>
      </c>
      <c r="C208" s="72">
        <v>-3.6294047776164184E-4</v>
      </c>
      <c r="D208" s="82" t="s">
        <v>418</v>
      </c>
      <c r="E208" s="82" t="s">
        <v>418</v>
      </c>
      <c r="F208" s="82" t="s">
        <v>418</v>
      </c>
      <c r="G208" s="71">
        <v>0</v>
      </c>
      <c r="H208" s="71">
        <v>0</v>
      </c>
      <c r="I208" s="71" t="s">
        <v>419</v>
      </c>
      <c r="J208" s="71" t="s">
        <v>419</v>
      </c>
      <c r="K208" s="71" t="s">
        <v>419</v>
      </c>
      <c r="L208" s="71" t="s">
        <v>419</v>
      </c>
      <c r="M208" s="71">
        <v>-83.219308272402969</v>
      </c>
      <c r="N208" s="71">
        <v>-39.321888416504173</v>
      </c>
      <c r="O208" s="71">
        <v>-83.219308272402969</v>
      </c>
      <c r="P208" s="71">
        <v>-39.321888416504173</v>
      </c>
    </row>
    <row r="209" spans="1:16" ht="16">
      <c r="A209" s="97" t="s">
        <v>109</v>
      </c>
      <c r="B209" s="72">
        <v>9.3359545823006318E-3</v>
      </c>
      <c r="C209" s="72">
        <v>1.9579050416054233E-3</v>
      </c>
      <c r="D209" s="82" t="s">
        <v>418</v>
      </c>
      <c r="E209" s="82" t="s">
        <v>418</v>
      </c>
      <c r="F209" s="82" t="s">
        <v>418</v>
      </c>
      <c r="G209" s="71">
        <v>0</v>
      </c>
      <c r="H209" s="71">
        <v>0</v>
      </c>
      <c r="I209" s="71" t="s">
        <v>419</v>
      </c>
      <c r="J209" s="71" t="s">
        <v>419</v>
      </c>
      <c r="K209" s="71" t="s">
        <v>419</v>
      </c>
      <c r="L209" s="71" t="s">
        <v>419</v>
      </c>
      <c r="M209" s="71">
        <v>-83.219308272402969</v>
      </c>
      <c r="N209" s="71">
        <v>-39.321888416504173</v>
      </c>
      <c r="O209" s="71">
        <v>-83.219308272402969</v>
      </c>
      <c r="P209" s="71">
        <v>-39.321888416504173</v>
      </c>
    </row>
    <row r="210" spans="1:16" ht="16">
      <c r="A210" s="97" t="s">
        <v>117</v>
      </c>
      <c r="B210" s="72">
        <v>-3.6805271495844449E-3</v>
      </c>
      <c r="C210" s="72">
        <v>-1.6648764769065516E-2</v>
      </c>
      <c r="D210" s="82" t="s">
        <v>418</v>
      </c>
      <c r="E210" s="82" t="s">
        <v>418</v>
      </c>
      <c r="F210" s="82" t="s">
        <v>418</v>
      </c>
      <c r="G210" s="71">
        <v>0</v>
      </c>
      <c r="H210" s="71">
        <v>0</v>
      </c>
      <c r="I210" s="71" t="s">
        <v>419</v>
      </c>
      <c r="J210" s="71" t="s">
        <v>419</v>
      </c>
      <c r="K210" s="71" t="s">
        <v>419</v>
      </c>
      <c r="L210" s="71" t="s">
        <v>419</v>
      </c>
      <c r="M210" s="71">
        <v>-83.219308272402969</v>
      </c>
      <c r="N210" s="71">
        <v>-39.321888416504173</v>
      </c>
      <c r="O210" s="71">
        <v>-83.219308272402969</v>
      </c>
      <c r="P210" s="71">
        <v>-39.321888416504173</v>
      </c>
    </row>
    <row r="211" spans="1:16" ht="16">
      <c r="A211" s="97" t="s">
        <v>118</v>
      </c>
      <c r="B211" s="72">
        <v>2.0054150929984971E-2</v>
      </c>
      <c r="C211" s="72">
        <v>-1.2133699633699591E-2</v>
      </c>
      <c r="D211" s="82" t="s">
        <v>418</v>
      </c>
      <c r="E211" s="82" t="s">
        <v>418</v>
      </c>
      <c r="F211" s="82" t="s">
        <v>418</v>
      </c>
      <c r="G211" s="71">
        <v>0</v>
      </c>
      <c r="H211" s="71">
        <v>0</v>
      </c>
      <c r="I211" s="71" t="s">
        <v>419</v>
      </c>
      <c r="J211" s="71" t="s">
        <v>419</v>
      </c>
      <c r="K211" s="71" t="s">
        <v>419</v>
      </c>
      <c r="L211" s="71" t="s">
        <v>419</v>
      </c>
      <c r="M211" s="71">
        <v>-83.219308272402969</v>
      </c>
      <c r="N211" s="71">
        <v>-39.321888416504173</v>
      </c>
      <c r="O211" s="71">
        <v>-83.219308272402969</v>
      </c>
      <c r="P211" s="71">
        <v>-39.321888416504173</v>
      </c>
    </row>
    <row r="212" spans="1:16" ht="16">
      <c r="A212" s="97" t="s">
        <v>125</v>
      </c>
      <c r="B212" s="72">
        <v>-1.146474358784233E-3</v>
      </c>
      <c r="C212" s="72">
        <v>-6.9837754971681099E-3</v>
      </c>
      <c r="D212" s="82" t="s">
        <v>418</v>
      </c>
      <c r="E212" s="82" t="s">
        <v>418</v>
      </c>
      <c r="F212" s="82" t="s">
        <v>418</v>
      </c>
      <c r="G212" s="71">
        <v>0</v>
      </c>
      <c r="H212" s="71">
        <v>0</v>
      </c>
      <c r="I212" s="71" t="s">
        <v>419</v>
      </c>
      <c r="J212" s="71" t="s">
        <v>419</v>
      </c>
      <c r="K212" s="71" t="s">
        <v>419</v>
      </c>
      <c r="L212" s="71" t="s">
        <v>419</v>
      </c>
      <c r="M212" s="71">
        <v>-83.219308272402969</v>
      </c>
      <c r="N212" s="71">
        <v>-39.321888416504173</v>
      </c>
      <c r="O212" s="71">
        <v>-83.219308272402969</v>
      </c>
      <c r="P212" s="71">
        <v>-39.321888416504173</v>
      </c>
    </row>
    <row r="213" spans="1:16" ht="16">
      <c r="A213" s="97" t="s">
        <v>129</v>
      </c>
      <c r="B213" s="72">
        <v>-1.8690920322492643E-2</v>
      </c>
      <c r="C213" s="72">
        <v>-1.6433488785254302E-2</v>
      </c>
      <c r="D213" s="82" t="s">
        <v>418</v>
      </c>
      <c r="E213" s="82" t="s">
        <v>418</v>
      </c>
      <c r="F213" s="82" t="s">
        <v>418</v>
      </c>
      <c r="G213" s="71">
        <v>0</v>
      </c>
      <c r="H213" s="71">
        <v>0</v>
      </c>
      <c r="I213" s="71" t="s">
        <v>419</v>
      </c>
      <c r="J213" s="71" t="s">
        <v>419</v>
      </c>
      <c r="K213" s="71" t="s">
        <v>419</v>
      </c>
      <c r="L213" s="71" t="s">
        <v>419</v>
      </c>
      <c r="M213" s="71">
        <v>-83.219308272402969</v>
      </c>
      <c r="N213" s="71">
        <v>-39.321888416504173</v>
      </c>
      <c r="O213" s="71">
        <v>-83.219308272402969</v>
      </c>
      <c r="P213" s="71">
        <v>-39.321888416504173</v>
      </c>
    </row>
    <row r="214" spans="1:16" ht="16">
      <c r="A214" s="97" t="s">
        <v>153</v>
      </c>
      <c r="B214" s="72">
        <v>-1.6340823422622552E-4</v>
      </c>
      <c r="C214" s="72">
        <v>-7.1929005137786328E-3</v>
      </c>
      <c r="D214" s="82" t="s">
        <v>418</v>
      </c>
      <c r="E214" s="82" t="s">
        <v>418</v>
      </c>
      <c r="F214" s="82" t="s">
        <v>418</v>
      </c>
      <c r="G214" s="71">
        <v>0</v>
      </c>
      <c r="H214" s="71">
        <v>0</v>
      </c>
      <c r="I214" s="71" t="s">
        <v>419</v>
      </c>
      <c r="J214" s="71" t="s">
        <v>419</v>
      </c>
      <c r="K214" s="71" t="s">
        <v>419</v>
      </c>
      <c r="L214" s="71" t="s">
        <v>419</v>
      </c>
      <c r="M214" s="71">
        <v>-83.219308272402969</v>
      </c>
      <c r="N214" s="71">
        <v>-39.321888416504173</v>
      </c>
      <c r="O214" s="71">
        <v>-83.219308272402969</v>
      </c>
      <c r="P214" s="71">
        <v>-39.321888416504173</v>
      </c>
    </row>
    <row r="215" spans="1:16" ht="16">
      <c r="A215" s="97" t="s">
        <v>283</v>
      </c>
      <c r="B215" s="72">
        <v>7.7975749437197983E-3</v>
      </c>
      <c r="C215" s="72">
        <v>9.612522875651397E-3</v>
      </c>
      <c r="D215" s="82" t="s">
        <v>418</v>
      </c>
      <c r="E215" s="82" t="s">
        <v>418</v>
      </c>
      <c r="F215" s="82" t="s">
        <v>418</v>
      </c>
      <c r="G215" s="71">
        <v>0</v>
      </c>
      <c r="H215" s="71">
        <v>0</v>
      </c>
      <c r="I215" s="71" t="s">
        <v>419</v>
      </c>
      <c r="J215" s="71" t="s">
        <v>419</v>
      </c>
      <c r="K215" s="71" t="s">
        <v>419</v>
      </c>
      <c r="L215" s="71" t="s">
        <v>419</v>
      </c>
      <c r="M215" s="71">
        <v>-83.219308272402969</v>
      </c>
      <c r="N215" s="71">
        <v>-39.321888416504173</v>
      </c>
      <c r="O215" s="71">
        <v>-83.219308272402969</v>
      </c>
      <c r="P215" s="71">
        <v>-39.321888416504173</v>
      </c>
    </row>
    <row r="216" spans="1:16" ht="16">
      <c r="A216" s="97" t="s">
        <v>8</v>
      </c>
      <c r="B216" s="72">
        <v>-5.8474894096327557E-4</v>
      </c>
      <c r="C216" s="72">
        <v>-5.110732538330498E-3</v>
      </c>
      <c r="D216" s="82" t="s">
        <v>418</v>
      </c>
      <c r="E216" s="82" t="s">
        <v>418</v>
      </c>
      <c r="F216" s="82" t="s">
        <v>418</v>
      </c>
      <c r="G216" s="71">
        <v>0</v>
      </c>
      <c r="H216" s="71">
        <v>0</v>
      </c>
      <c r="I216" s="71" t="s">
        <v>419</v>
      </c>
      <c r="J216" s="71" t="s">
        <v>419</v>
      </c>
      <c r="K216" s="71" t="s">
        <v>419</v>
      </c>
      <c r="L216" s="71" t="s">
        <v>419</v>
      </c>
      <c r="M216" s="71">
        <v>-83.219308272402969</v>
      </c>
      <c r="N216" s="71">
        <v>-39.321888416504173</v>
      </c>
      <c r="O216" s="71">
        <v>-83.219308272402969</v>
      </c>
      <c r="P216" s="71">
        <v>-39.321888416504173</v>
      </c>
    </row>
    <row r="217" spans="1:16" ht="16">
      <c r="A217" s="97" t="s">
        <v>40</v>
      </c>
      <c r="B217" s="72">
        <v>-1.5840379200929844E-3</v>
      </c>
      <c r="C217" s="72">
        <v>-6.810357730878569E-3</v>
      </c>
      <c r="D217" s="82" t="s">
        <v>418</v>
      </c>
      <c r="E217" s="82" t="s">
        <v>418</v>
      </c>
      <c r="F217" s="82" t="s">
        <v>418</v>
      </c>
      <c r="G217" s="71">
        <v>0</v>
      </c>
      <c r="H217" s="71">
        <v>0</v>
      </c>
      <c r="I217" s="71" t="s">
        <v>419</v>
      </c>
      <c r="J217" s="71" t="s">
        <v>419</v>
      </c>
      <c r="K217" s="71" t="s">
        <v>419</v>
      </c>
      <c r="L217" s="71" t="s">
        <v>419</v>
      </c>
      <c r="M217" s="71">
        <v>-83.219308272402969</v>
      </c>
      <c r="N217" s="71">
        <v>-39.321888416504173</v>
      </c>
      <c r="O217" s="71">
        <v>-83.219308272402969</v>
      </c>
      <c r="P217" s="71">
        <v>-39.321888416504173</v>
      </c>
    </row>
    <row r="218" spans="1:16" ht="16">
      <c r="A218" s="97" t="s">
        <v>64</v>
      </c>
      <c r="B218" s="72">
        <v>8.5468055476984883E-3</v>
      </c>
      <c r="C218" s="72">
        <v>-2.2751766255538763E-3</v>
      </c>
      <c r="D218" s="82" t="s">
        <v>418</v>
      </c>
      <c r="E218" s="82" t="s">
        <v>418</v>
      </c>
      <c r="F218" s="82" t="s">
        <v>418</v>
      </c>
      <c r="G218" s="71">
        <v>0</v>
      </c>
      <c r="H218" s="71">
        <v>0</v>
      </c>
      <c r="I218" s="71" t="s">
        <v>419</v>
      </c>
      <c r="J218" s="71" t="s">
        <v>419</v>
      </c>
      <c r="K218" s="71" t="s">
        <v>419</v>
      </c>
      <c r="L218" s="71" t="s">
        <v>419</v>
      </c>
      <c r="M218" s="71">
        <v>-83.219308272402969</v>
      </c>
      <c r="N218" s="71">
        <v>-39.321888416504173</v>
      </c>
      <c r="O218" s="71">
        <v>-83.219308272402969</v>
      </c>
      <c r="P218" s="71">
        <v>-39.321888416504173</v>
      </c>
    </row>
    <row r="219" spans="1:16" ht="16">
      <c r="A219" s="97" t="s">
        <v>111</v>
      </c>
      <c r="B219" s="72">
        <v>2.616430979462514E-3</v>
      </c>
      <c r="C219" s="72">
        <v>-9.48354661791595E-3</v>
      </c>
      <c r="D219" s="82" t="s">
        <v>418</v>
      </c>
      <c r="E219" s="82" t="s">
        <v>418</v>
      </c>
      <c r="F219" s="82" t="s">
        <v>418</v>
      </c>
      <c r="G219" s="71">
        <v>0</v>
      </c>
      <c r="H219" s="71">
        <v>0</v>
      </c>
      <c r="I219" s="71" t="s">
        <v>419</v>
      </c>
      <c r="J219" s="71" t="s">
        <v>419</v>
      </c>
      <c r="K219" s="71" t="s">
        <v>419</v>
      </c>
      <c r="L219" s="71" t="s">
        <v>419</v>
      </c>
      <c r="M219" s="71">
        <v>-83.219308272402969</v>
      </c>
      <c r="N219" s="71">
        <v>-39.321888416504173</v>
      </c>
      <c r="O219" s="71">
        <v>-83.219308272402969</v>
      </c>
      <c r="P219" s="71">
        <v>-39.321888416504173</v>
      </c>
    </row>
    <row r="220" spans="1:16" ht="16">
      <c r="A220" s="97" t="s">
        <v>114</v>
      </c>
      <c r="B220" s="72">
        <v>-9.3560654238122876E-4</v>
      </c>
      <c r="C220" s="72">
        <v>-6.6602870813396997E-3</v>
      </c>
      <c r="D220" s="82" t="s">
        <v>418</v>
      </c>
      <c r="E220" s="82" t="s">
        <v>418</v>
      </c>
      <c r="F220" s="82" t="s">
        <v>418</v>
      </c>
      <c r="G220" s="71">
        <v>0</v>
      </c>
      <c r="H220" s="71">
        <v>0</v>
      </c>
      <c r="I220" s="71" t="s">
        <v>419</v>
      </c>
      <c r="J220" s="71" t="s">
        <v>419</v>
      </c>
      <c r="K220" s="71" t="s">
        <v>419</v>
      </c>
      <c r="L220" s="71" t="s">
        <v>419</v>
      </c>
      <c r="M220" s="71">
        <v>-83.219308272402969</v>
      </c>
      <c r="N220" s="71">
        <v>-39.321888416504173</v>
      </c>
      <c r="O220" s="71">
        <v>-83.219308272402969</v>
      </c>
      <c r="P220" s="71">
        <v>-39.321888416504173</v>
      </c>
    </row>
    <row r="221" spans="1:16" ht="16">
      <c r="A221" s="97" t="s">
        <v>154</v>
      </c>
      <c r="B221" s="72">
        <v>-7.5858827185042443E-3</v>
      </c>
      <c r="C221" s="72">
        <v>-1.7063633131887634E-2</v>
      </c>
      <c r="D221" s="82" t="s">
        <v>418</v>
      </c>
      <c r="E221" s="82" t="s">
        <v>418</v>
      </c>
      <c r="F221" s="82" t="s">
        <v>418</v>
      </c>
      <c r="G221" s="71">
        <v>0</v>
      </c>
      <c r="H221" s="71">
        <v>0</v>
      </c>
      <c r="I221" s="71" t="s">
        <v>419</v>
      </c>
      <c r="J221" s="71" t="s">
        <v>419</v>
      </c>
      <c r="K221" s="71" t="s">
        <v>419</v>
      </c>
      <c r="L221" s="71" t="s">
        <v>419</v>
      </c>
      <c r="M221" s="71">
        <v>-83.219308272402969</v>
      </c>
      <c r="N221" s="71">
        <v>-39.321888416504173</v>
      </c>
      <c r="O221" s="71">
        <v>-83.219308272402969</v>
      </c>
      <c r="P221" s="71">
        <v>-39.321888416504173</v>
      </c>
    </row>
    <row r="222" spans="1:16" ht="16">
      <c r="A222" s="97" t="s">
        <v>181</v>
      </c>
      <c r="B222" s="72">
        <v>2.1534062499910522E-3</v>
      </c>
      <c r="C222" s="72">
        <v>-3.8705749325911309E-3</v>
      </c>
      <c r="D222" s="82" t="s">
        <v>418</v>
      </c>
      <c r="E222" s="82" t="s">
        <v>418</v>
      </c>
      <c r="F222" s="82" t="s">
        <v>418</v>
      </c>
      <c r="G222" s="71">
        <v>0</v>
      </c>
      <c r="H222" s="71">
        <v>0</v>
      </c>
      <c r="I222" s="71" t="s">
        <v>419</v>
      </c>
      <c r="J222" s="71" t="s">
        <v>419</v>
      </c>
      <c r="K222" s="71" t="s">
        <v>419</v>
      </c>
      <c r="L222" s="71" t="s">
        <v>419</v>
      </c>
      <c r="M222" s="71">
        <v>-83.219308272402969</v>
      </c>
      <c r="N222" s="71">
        <v>-39.321888416504173</v>
      </c>
      <c r="O222" s="71">
        <v>-83.219308272402969</v>
      </c>
      <c r="P222" s="71">
        <v>-39.321888416504173</v>
      </c>
    </row>
    <row r="223" spans="1:16" ht="16">
      <c r="A223" s="97" t="s">
        <v>189</v>
      </c>
      <c r="B223" s="72">
        <v>-2.2683453880567583E-4</v>
      </c>
      <c r="C223" s="72">
        <v>-1.2709940989559687E-2</v>
      </c>
      <c r="D223" s="82" t="s">
        <v>418</v>
      </c>
      <c r="E223" s="82" t="s">
        <v>418</v>
      </c>
      <c r="F223" s="82" t="s">
        <v>418</v>
      </c>
      <c r="G223" s="71">
        <v>0</v>
      </c>
      <c r="H223" s="71">
        <v>0</v>
      </c>
      <c r="I223" s="71" t="s">
        <v>419</v>
      </c>
      <c r="J223" s="71" t="s">
        <v>419</v>
      </c>
      <c r="K223" s="71" t="s">
        <v>419</v>
      </c>
      <c r="L223" s="71" t="s">
        <v>419</v>
      </c>
      <c r="M223" s="71">
        <v>-83.219308272402969</v>
      </c>
      <c r="N223" s="71">
        <v>-39.321888416504173</v>
      </c>
      <c r="O223" s="71">
        <v>-83.219308272402969</v>
      </c>
      <c r="P223" s="71">
        <v>-39.321888416504173</v>
      </c>
    </row>
    <row r="224" spans="1:16" ht="16">
      <c r="A224" s="97" t="s">
        <v>209</v>
      </c>
      <c r="B224" s="72">
        <v>-2.2422363978902293E-4</v>
      </c>
      <c r="C224" s="72">
        <v>-8.2759996011566583E-3</v>
      </c>
      <c r="D224" s="82" t="s">
        <v>418</v>
      </c>
      <c r="E224" s="82" t="s">
        <v>418</v>
      </c>
      <c r="F224" s="82" t="s">
        <v>418</v>
      </c>
      <c r="G224" s="71">
        <v>0</v>
      </c>
      <c r="H224" s="71">
        <v>0</v>
      </c>
      <c r="I224" s="71" t="s">
        <v>419</v>
      </c>
      <c r="J224" s="71" t="s">
        <v>419</v>
      </c>
      <c r="K224" s="71" t="s">
        <v>419</v>
      </c>
      <c r="L224" s="71" t="s">
        <v>419</v>
      </c>
      <c r="M224" s="71">
        <v>-83.219308272402969</v>
      </c>
      <c r="N224" s="71">
        <v>-39.321888416504173</v>
      </c>
      <c r="O224" s="71">
        <v>-83.219308272402969</v>
      </c>
      <c r="P224" s="71">
        <v>-39.321888416504173</v>
      </c>
    </row>
    <row r="225" spans="1:16" ht="16">
      <c r="A225" s="97" t="s">
        <v>265</v>
      </c>
      <c r="B225" s="72">
        <v>1.0764645110955318E-2</v>
      </c>
      <c r="C225" s="72">
        <v>7.3375394321766318E-3</v>
      </c>
      <c r="D225" s="82" t="s">
        <v>418</v>
      </c>
      <c r="E225" s="82" t="s">
        <v>418</v>
      </c>
      <c r="F225" s="82" t="s">
        <v>418</v>
      </c>
      <c r="G225" s="71">
        <v>0</v>
      </c>
      <c r="H225" s="71">
        <v>0</v>
      </c>
      <c r="I225" s="71" t="s">
        <v>419</v>
      </c>
      <c r="J225" s="71" t="s">
        <v>419</v>
      </c>
      <c r="K225" s="71" t="s">
        <v>419</v>
      </c>
      <c r="L225" s="71" t="s">
        <v>419</v>
      </c>
      <c r="M225" s="71">
        <v>-83.219308272402969</v>
      </c>
      <c r="N225" s="71">
        <v>-39.321888416504173</v>
      </c>
      <c r="O225" s="71">
        <v>-83.219308272402969</v>
      </c>
      <c r="P225" s="71">
        <v>-39.321888416504173</v>
      </c>
    </row>
    <row r="226" spans="1:16" ht="16">
      <c r="A226" s="97" t="s">
        <v>12</v>
      </c>
      <c r="B226" s="72">
        <v>-4.5495417503105262E-3</v>
      </c>
      <c r="C226" s="72">
        <v>-4.9289016836778776E-3</v>
      </c>
      <c r="D226" s="82" t="s">
        <v>418</v>
      </c>
      <c r="E226" s="82" t="s">
        <v>418</v>
      </c>
      <c r="F226" s="82" t="s">
        <v>418</v>
      </c>
      <c r="G226" s="71">
        <v>0</v>
      </c>
      <c r="H226" s="71">
        <v>0</v>
      </c>
      <c r="I226" s="71" t="s">
        <v>419</v>
      </c>
      <c r="J226" s="71" t="s">
        <v>419</v>
      </c>
      <c r="K226" s="71" t="s">
        <v>419</v>
      </c>
      <c r="L226" s="71" t="s">
        <v>419</v>
      </c>
      <c r="M226" s="71">
        <v>-83.219308272402969</v>
      </c>
      <c r="N226" s="71">
        <v>-39.321888416504173</v>
      </c>
      <c r="O226" s="71">
        <v>-83.219308272402969</v>
      </c>
      <c r="P226" s="71">
        <v>-39.321888416504173</v>
      </c>
    </row>
    <row r="227" spans="1:16" ht="16">
      <c r="A227" s="97" t="s">
        <v>20</v>
      </c>
      <c r="B227" s="72">
        <v>2.6354314452192718E-4</v>
      </c>
      <c r="C227" s="72">
        <v>-8.3129022372050443E-3</v>
      </c>
      <c r="D227" s="82" t="s">
        <v>418</v>
      </c>
      <c r="E227" s="82" t="s">
        <v>418</v>
      </c>
      <c r="F227" s="82" t="s">
        <v>418</v>
      </c>
      <c r="G227" s="71">
        <v>0</v>
      </c>
      <c r="H227" s="71">
        <v>0</v>
      </c>
      <c r="I227" s="71" t="s">
        <v>419</v>
      </c>
      <c r="J227" s="71" t="s">
        <v>419</v>
      </c>
      <c r="K227" s="71" t="s">
        <v>419</v>
      </c>
      <c r="L227" s="71" t="s">
        <v>419</v>
      </c>
      <c r="M227" s="71">
        <v>-83.219308272402969</v>
      </c>
      <c r="N227" s="71">
        <v>-39.321888416504173</v>
      </c>
      <c r="O227" s="71">
        <v>-83.219308272402969</v>
      </c>
      <c r="P227" s="71">
        <v>-39.321888416504173</v>
      </c>
    </row>
    <row r="228" spans="1:16" ht="16">
      <c r="A228" s="97" t="s">
        <v>43</v>
      </c>
      <c r="B228" s="72">
        <v>4.0802104719366294E-3</v>
      </c>
      <c r="C228" s="72">
        <v>1.8878957480576997E-3</v>
      </c>
      <c r="D228" s="82" t="s">
        <v>418</v>
      </c>
      <c r="E228" s="82" t="s">
        <v>418</v>
      </c>
      <c r="F228" s="82" t="s">
        <v>418</v>
      </c>
      <c r="G228" s="71">
        <v>0</v>
      </c>
      <c r="H228" s="71">
        <v>0</v>
      </c>
      <c r="I228" s="71" t="s">
        <v>419</v>
      </c>
      <c r="J228" s="71" t="s">
        <v>419</v>
      </c>
      <c r="K228" s="71" t="s">
        <v>419</v>
      </c>
      <c r="L228" s="71" t="s">
        <v>419</v>
      </c>
      <c r="M228" s="71">
        <v>-83.219308272402969</v>
      </c>
      <c r="N228" s="71">
        <v>-39.321888416504173</v>
      </c>
      <c r="O228" s="71">
        <v>-83.219308272402969</v>
      </c>
      <c r="P228" s="71">
        <v>-39.321888416504173</v>
      </c>
    </row>
    <row r="229" spans="1:16" ht="16">
      <c r="A229" s="97" t="s">
        <v>49</v>
      </c>
      <c r="B229" s="72">
        <v>5.7065036762105059E-3</v>
      </c>
      <c r="C229" s="72">
        <v>-4.6724516067512267E-3</v>
      </c>
      <c r="D229" s="82" t="s">
        <v>418</v>
      </c>
      <c r="E229" s="82" t="s">
        <v>418</v>
      </c>
      <c r="F229" s="82" t="s">
        <v>418</v>
      </c>
      <c r="G229" s="71">
        <v>0</v>
      </c>
      <c r="H229" s="71">
        <v>0</v>
      </c>
      <c r="I229" s="71" t="s">
        <v>419</v>
      </c>
      <c r="J229" s="71" t="s">
        <v>419</v>
      </c>
      <c r="K229" s="71" t="s">
        <v>419</v>
      </c>
      <c r="L229" s="71" t="s">
        <v>419</v>
      </c>
      <c r="M229" s="71">
        <v>-83.219308272402969</v>
      </c>
      <c r="N229" s="71">
        <v>-39.321888416504173</v>
      </c>
      <c r="O229" s="71">
        <v>-83.219308272402969</v>
      </c>
      <c r="P229" s="71">
        <v>-39.321888416504173</v>
      </c>
    </row>
    <row r="230" spans="1:16" ht="16">
      <c r="A230" s="97" t="s">
        <v>70</v>
      </c>
      <c r="B230" s="72">
        <v>9.7167566613265421E-5</v>
      </c>
      <c r="C230" s="72">
        <v>-6.80007771517388E-3</v>
      </c>
      <c r="D230" s="82" t="s">
        <v>418</v>
      </c>
      <c r="E230" s="82" t="s">
        <v>418</v>
      </c>
      <c r="F230" s="82" t="s">
        <v>418</v>
      </c>
      <c r="G230" s="71">
        <v>0</v>
      </c>
      <c r="H230" s="71">
        <v>0</v>
      </c>
      <c r="I230" s="71" t="s">
        <v>419</v>
      </c>
      <c r="J230" s="71" t="s">
        <v>419</v>
      </c>
      <c r="K230" s="71" t="s">
        <v>419</v>
      </c>
      <c r="L230" s="71" t="s">
        <v>419</v>
      </c>
      <c r="M230" s="71">
        <v>-83.219308272402969</v>
      </c>
      <c r="N230" s="71">
        <v>-39.321888416504173</v>
      </c>
      <c r="O230" s="71">
        <v>-83.219308272402969</v>
      </c>
      <c r="P230" s="71">
        <v>-39.321888416504173</v>
      </c>
    </row>
    <row r="231" spans="1:16" ht="16">
      <c r="A231" s="97" t="s">
        <v>119</v>
      </c>
      <c r="B231" s="72">
        <v>5.4395114390259902E-3</v>
      </c>
      <c r="C231" s="72">
        <v>-2.3574663440659727E-3</v>
      </c>
      <c r="D231" s="82" t="s">
        <v>418</v>
      </c>
      <c r="E231" s="82" t="s">
        <v>418</v>
      </c>
      <c r="F231" s="82" t="s">
        <v>418</v>
      </c>
      <c r="G231" s="71">
        <v>0</v>
      </c>
      <c r="H231" s="71">
        <v>0</v>
      </c>
      <c r="I231" s="71" t="s">
        <v>419</v>
      </c>
      <c r="J231" s="71" t="s">
        <v>419</v>
      </c>
      <c r="K231" s="71" t="s">
        <v>419</v>
      </c>
      <c r="L231" s="71" t="s">
        <v>419</v>
      </c>
      <c r="M231" s="71">
        <v>-83.219308272402969</v>
      </c>
      <c r="N231" s="71">
        <v>-39.321888416504173</v>
      </c>
      <c r="O231" s="71">
        <v>-83.219308272402969</v>
      </c>
      <c r="P231" s="71">
        <v>-39.321888416504173</v>
      </c>
    </row>
    <row r="232" spans="1:16" ht="16">
      <c r="A232" s="97" t="s">
        <v>131</v>
      </c>
      <c r="B232" s="72">
        <v>-5.9186644790811815E-3</v>
      </c>
      <c r="C232" s="72">
        <v>2.6952131496034148E-3</v>
      </c>
      <c r="D232" s="82" t="s">
        <v>418</v>
      </c>
      <c r="E232" s="82" t="s">
        <v>418</v>
      </c>
      <c r="F232" s="82" t="s">
        <v>418</v>
      </c>
      <c r="G232" s="71">
        <v>0</v>
      </c>
      <c r="H232" s="71">
        <v>0</v>
      </c>
      <c r="I232" s="71" t="s">
        <v>419</v>
      </c>
      <c r="J232" s="71" t="s">
        <v>419</v>
      </c>
      <c r="K232" s="71" t="s">
        <v>419</v>
      </c>
      <c r="L232" s="71" t="s">
        <v>419</v>
      </c>
      <c r="M232" s="71">
        <v>-83.219308272402969</v>
      </c>
      <c r="N232" s="71">
        <v>-39.321888416504173</v>
      </c>
      <c r="O232" s="71">
        <v>-83.219308272402969</v>
      </c>
      <c r="P232" s="71">
        <v>-39.321888416504173</v>
      </c>
    </row>
    <row r="233" spans="1:16" ht="16">
      <c r="A233" s="97" t="s">
        <v>137</v>
      </c>
      <c r="B233" s="72">
        <v>2.5615973384049973E-3</v>
      </c>
      <c r="C233" s="72">
        <v>-1.8600097895251633E-3</v>
      </c>
      <c r="D233" s="82" t="s">
        <v>418</v>
      </c>
      <c r="E233" s="82" t="s">
        <v>418</v>
      </c>
      <c r="F233" s="82" t="s">
        <v>418</v>
      </c>
      <c r="G233" s="71">
        <v>0</v>
      </c>
      <c r="H233" s="71">
        <v>0</v>
      </c>
      <c r="I233" s="71" t="s">
        <v>419</v>
      </c>
      <c r="J233" s="71" t="s">
        <v>419</v>
      </c>
      <c r="K233" s="71" t="s">
        <v>419</v>
      </c>
      <c r="L233" s="71" t="s">
        <v>419</v>
      </c>
      <c r="M233" s="71">
        <v>-83.219308272402969</v>
      </c>
      <c r="N233" s="71">
        <v>-39.321888416504173</v>
      </c>
      <c r="O233" s="71">
        <v>-83.219308272402969</v>
      </c>
      <c r="P233" s="71">
        <v>-39.321888416504173</v>
      </c>
    </row>
    <row r="234" spans="1:16" ht="16">
      <c r="A234" s="97" t="s">
        <v>144</v>
      </c>
      <c r="B234" s="72">
        <v>3.7974516674086356E-3</v>
      </c>
      <c r="C234" s="72">
        <v>-5.2735981421452305E-3</v>
      </c>
      <c r="D234" s="82" t="s">
        <v>418</v>
      </c>
      <c r="E234" s="82" t="s">
        <v>418</v>
      </c>
      <c r="F234" s="82" t="s">
        <v>418</v>
      </c>
      <c r="G234" s="71">
        <v>0</v>
      </c>
      <c r="H234" s="71">
        <v>0</v>
      </c>
      <c r="I234" s="71" t="s">
        <v>419</v>
      </c>
      <c r="J234" s="71" t="s">
        <v>419</v>
      </c>
      <c r="K234" s="71" t="s">
        <v>419</v>
      </c>
      <c r="L234" s="71" t="s">
        <v>419</v>
      </c>
      <c r="M234" s="71">
        <v>-83.219308272402969</v>
      </c>
      <c r="N234" s="71">
        <v>-39.321888416504173</v>
      </c>
      <c r="O234" s="71">
        <v>-83.219308272402969</v>
      </c>
      <c r="P234" s="71">
        <v>-39.321888416504173</v>
      </c>
    </row>
    <row r="235" spans="1:16" ht="16">
      <c r="A235" s="97" t="s">
        <v>167</v>
      </c>
      <c r="B235" s="72">
        <v>1.0495282524933813E-3</v>
      </c>
      <c r="C235" s="72">
        <v>-8.6630089517758524E-4</v>
      </c>
      <c r="D235" s="82" t="s">
        <v>418</v>
      </c>
      <c r="E235" s="82" t="s">
        <v>418</v>
      </c>
      <c r="F235" s="82" t="s">
        <v>418</v>
      </c>
      <c r="G235" s="71">
        <v>0</v>
      </c>
      <c r="H235" s="71">
        <v>0</v>
      </c>
      <c r="I235" s="71" t="s">
        <v>419</v>
      </c>
      <c r="J235" s="71" t="s">
        <v>419</v>
      </c>
      <c r="K235" s="71" t="s">
        <v>419</v>
      </c>
      <c r="L235" s="71" t="s">
        <v>419</v>
      </c>
      <c r="M235" s="71">
        <v>-83.219308272402969</v>
      </c>
      <c r="N235" s="71">
        <v>-39.321888416504173</v>
      </c>
      <c r="O235" s="71">
        <v>-83.219308272402969</v>
      </c>
      <c r="P235" s="71">
        <v>-39.321888416504173</v>
      </c>
    </row>
    <row r="236" spans="1:16" ht="16">
      <c r="A236" s="97" t="s">
        <v>180</v>
      </c>
      <c r="B236" s="72">
        <v>5.4837719266629392E-3</v>
      </c>
      <c r="C236" s="72">
        <v>-5.027832644999064E-3</v>
      </c>
      <c r="D236" s="82" t="s">
        <v>418</v>
      </c>
      <c r="E236" s="82" t="s">
        <v>418</v>
      </c>
      <c r="F236" s="82" t="s">
        <v>418</v>
      </c>
      <c r="G236" s="71">
        <v>0</v>
      </c>
      <c r="H236" s="71">
        <v>0</v>
      </c>
      <c r="I236" s="71" t="s">
        <v>419</v>
      </c>
      <c r="J236" s="71" t="s">
        <v>419</v>
      </c>
      <c r="K236" s="71" t="s">
        <v>419</v>
      </c>
      <c r="L236" s="71" t="s">
        <v>419</v>
      </c>
      <c r="M236" s="71">
        <v>-83.219308272402969</v>
      </c>
      <c r="N236" s="71">
        <v>-39.321888416504173</v>
      </c>
      <c r="O236" s="71">
        <v>-83.219308272402969</v>
      </c>
      <c r="P236" s="71">
        <v>-39.321888416504173</v>
      </c>
    </row>
    <row r="237" spans="1:16" ht="16">
      <c r="A237" s="97" t="s">
        <v>192</v>
      </c>
      <c r="B237" s="72">
        <v>1.6501706287472828E-3</v>
      </c>
      <c r="C237" s="72">
        <v>2.7389756231177564E-4</v>
      </c>
      <c r="D237" s="82" t="s">
        <v>418</v>
      </c>
      <c r="E237" s="82" t="s">
        <v>418</v>
      </c>
      <c r="F237" s="82" t="s">
        <v>418</v>
      </c>
      <c r="G237" s="71">
        <v>0</v>
      </c>
      <c r="H237" s="71">
        <v>0</v>
      </c>
      <c r="I237" s="71" t="s">
        <v>419</v>
      </c>
      <c r="J237" s="71" t="s">
        <v>419</v>
      </c>
      <c r="K237" s="71" t="s">
        <v>419</v>
      </c>
      <c r="L237" s="71" t="s">
        <v>419</v>
      </c>
      <c r="M237" s="71">
        <v>-83.219308272402969</v>
      </c>
      <c r="N237" s="71">
        <v>-39.321888416504173</v>
      </c>
      <c r="O237" s="71">
        <v>-83.219308272402969</v>
      </c>
      <c r="P237" s="71">
        <v>-39.321888416504173</v>
      </c>
    </row>
    <row r="238" spans="1:16" ht="16">
      <c r="A238" s="97" t="s">
        <v>214</v>
      </c>
      <c r="B238" s="72">
        <v>2.6814684728131422E-3</v>
      </c>
      <c r="C238" s="72">
        <v>-6.2150403977623281E-4</v>
      </c>
      <c r="D238" s="82" t="s">
        <v>418</v>
      </c>
      <c r="E238" s="82" t="s">
        <v>418</v>
      </c>
      <c r="F238" s="82" t="s">
        <v>418</v>
      </c>
      <c r="G238" s="71">
        <v>0</v>
      </c>
      <c r="H238" s="71">
        <v>0</v>
      </c>
      <c r="I238" s="71" t="s">
        <v>419</v>
      </c>
      <c r="J238" s="71" t="s">
        <v>419</v>
      </c>
      <c r="K238" s="71" t="s">
        <v>419</v>
      </c>
      <c r="L238" s="71" t="s">
        <v>419</v>
      </c>
      <c r="M238" s="71">
        <v>-83.219308272402969</v>
      </c>
      <c r="N238" s="71">
        <v>-39.321888416504173</v>
      </c>
      <c r="O238" s="71">
        <v>-83.219308272402969</v>
      </c>
      <c r="P238" s="71">
        <v>-39.321888416504173</v>
      </c>
    </row>
    <row r="239" spans="1:16" ht="16">
      <c r="A239" s="97" t="s">
        <v>249</v>
      </c>
      <c r="B239" s="72">
        <v>-3.6826308777326844E-5</v>
      </c>
      <c r="C239" s="72">
        <v>-7.9552150854449444E-3</v>
      </c>
      <c r="D239" s="82" t="s">
        <v>418</v>
      </c>
      <c r="E239" s="82" t="s">
        <v>418</v>
      </c>
      <c r="F239" s="82" t="s">
        <v>418</v>
      </c>
      <c r="G239" s="71">
        <v>0</v>
      </c>
      <c r="H239" s="71">
        <v>0</v>
      </c>
      <c r="I239" s="71" t="s">
        <v>419</v>
      </c>
      <c r="J239" s="71" t="s">
        <v>419</v>
      </c>
      <c r="K239" s="71" t="s">
        <v>419</v>
      </c>
      <c r="L239" s="71" t="s">
        <v>419</v>
      </c>
      <c r="M239" s="71">
        <v>-83.219308272402969</v>
      </c>
      <c r="N239" s="71">
        <v>-39.321888416504173</v>
      </c>
      <c r="O239" s="71">
        <v>-83.219308272402969</v>
      </c>
      <c r="P239" s="71">
        <v>-39.321888416504173</v>
      </c>
    </row>
    <row r="240" spans="1:16" ht="16">
      <c r="A240" s="97" t="s">
        <v>277</v>
      </c>
      <c r="B240" s="72">
        <v>-3.6039168633268392E-3</v>
      </c>
      <c r="C240" s="72">
        <v>-1.2692527096406114E-2</v>
      </c>
      <c r="D240" s="82" t="s">
        <v>418</v>
      </c>
      <c r="E240" s="82" t="s">
        <v>418</v>
      </c>
      <c r="F240" s="82" t="s">
        <v>418</v>
      </c>
      <c r="G240" s="71">
        <v>0</v>
      </c>
      <c r="H240" s="71">
        <v>0</v>
      </c>
      <c r="I240" s="71" t="s">
        <v>419</v>
      </c>
      <c r="J240" s="71" t="s">
        <v>419</v>
      </c>
      <c r="K240" s="71" t="s">
        <v>419</v>
      </c>
      <c r="L240" s="71" t="s">
        <v>419</v>
      </c>
      <c r="M240" s="71">
        <v>-83.219308272402969</v>
      </c>
      <c r="N240" s="71">
        <v>-39.321888416504173</v>
      </c>
      <c r="O240" s="71">
        <v>-83.219308272402969</v>
      </c>
      <c r="P240" s="71">
        <v>-39.321888416504173</v>
      </c>
    </row>
    <row r="241" spans="1:16" ht="16">
      <c r="A241" s="97" t="s">
        <v>18</v>
      </c>
      <c r="B241" s="72">
        <v>-3.8712805530737304E-3</v>
      </c>
      <c r="C241" s="72">
        <v>-5.3749295245254514E-3</v>
      </c>
      <c r="D241" s="82" t="s">
        <v>418</v>
      </c>
      <c r="E241" s="82" t="s">
        <v>418</v>
      </c>
      <c r="F241" s="82" t="s">
        <v>418</v>
      </c>
      <c r="G241" s="71">
        <v>0</v>
      </c>
      <c r="H241" s="71">
        <v>0</v>
      </c>
      <c r="I241" s="71" t="s">
        <v>419</v>
      </c>
      <c r="J241" s="71" t="s">
        <v>419</v>
      </c>
      <c r="K241" s="71" t="s">
        <v>419</v>
      </c>
      <c r="L241" s="71" t="s">
        <v>419</v>
      </c>
      <c r="M241" s="71">
        <v>-83.219308272402969</v>
      </c>
      <c r="N241" s="71">
        <v>-39.321888416504173</v>
      </c>
      <c r="O241" s="71">
        <v>-83.219308272402969</v>
      </c>
      <c r="P241" s="71">
        <v>-39.321888416504173</v>
      </c>
    </row>
    <row r="242" spans="1:16" ht="16">
      <c r="A242" s="97" t="s">
        <v>58</v>
      </c>
      <c r="B242" s="72">
        <v>5.0654861278602858E-3</v>
      </c>
      <c r="C242" s="72">
        <v>1.6632981655368972E-3</v>
      </c>
      <c r="D242" s="82" t="s">
        <v>418</v>
      </c>
      <c r="E242" s="82" t="s">
        <v>418</v>
      </c>
      <c r="F242" s="82" t="s">
        <v>418</v>
      </c>
      <c r="G242" s="71">
        <v>0</v>
      </c>
      <c r="H242" s="71">
        <v>0</v>
      </c>
      <c r="I242" s="71" t="s">
        <v>419</v>
      </c>
      <c r="J242" s="71" t="s">
        <v>419</v>
      </c>
      <c r="K242" s="71" t="s">
        <v>419</v>
      </c>
      <c r="L242" s="71" t="s">
        <v>419</v>
      </c>
      <c r="M242" s="71">
        <v>-83.219308272402969</v>
      </c>
      <c r="N242" s="71">
        <v>-39.321888416504173</v>
      </c>
      <c r="O242" s="71">
        <v>-83.219308272402969</v>
      </c>
      <c r="P242" s="71">
        <v>-39.321888416504173</v>
      </c>
    </row>
    <row r="243" spans="1:16" ht="16">
      <c r="A243" s="97" t="s">
        <v>74</v>
      </c>
      <c r="B243" s="72">
        <v>-2.5678189116945527E-3</v>
      </c>
      <c r="C243" s="72">
        <v>-1.1075949367088556E-2</v>
      </c>
      <c r="D243" s="82" t="s">
        <v>418</v>
      </c>
      <c r="E243" s="82" t="s">
        <v>418</v>
      </c>
      <c r="F243" s="82" t="s">
        <v>418</v>
      </c>
      <c r="G243" s="71">
        <v>0</v>
      </c>
      <c r="H243" s="71">
        <v>0</v>
      </c>
      <c r="I243" s="71" t="s">
        <v>419</v>
      </c>
      <c r="J243" s="71" t="s">
        <v>419</v>
      </c>
      <c r="K243" s="71" t="s">
        <v>419</v>
      </c>
      <c r="L243" s="71" t="s">
        <v>419</v>
      </c>
      <c r="M243" s="71">
        <v>-83.219308272402969</v>
      </c>
      <c r="N243" s="71">
        <v>-39.321888416504173</v>
      </c>
      <c r="O243" s="71">
        <v>-83.219308272402969</v>
      </c>
      <c r="P243" s="71">
        <v>-39.321888416504173</v>
      </c>
    </row>
    <row r="244" spans="1:16" ht="16">
      <c r="A244" s="97" t="s">
        <v>76</v>
      </c>
      <c r="B244" s="72">
        <v>1.7715569166936174E-3</v>
      </c>
      <c r="C244" s="72">
        <v>-2.917462338213328E-4</v>
      </c>
      <c r="D244" s="82" t="s">
        <v>418</v>
      </c>
      <c r="E244" s="82" t="s">
        <v>418</v>
      </c>
      <c r="F244" s="82" t="s">
        <v>418</v>
      </c>
      <c r="G244" s="71">
        <v>0</v>
      </c>
      <c r="H244" s="71">
        <v>0</v>
      </c>
      <c r="I244" s="71" t="s">
        <v>419</v>
      </c>
      <c r="J244" s="71" t="s">
        <v>419</v>
      </c>
      <c r="K244" s="71" t="s">
        <v>419</v>
      </c>
      <c r="L244" s="71" t="s">
        <v>419</v>
      </c>
      <c r="M244" s="71">
        <v>-83.219308272402969</v>
      </c>
      <c r="N244" s="71">
        <v>-39.321888416504173</v>
      </c>
      <c r="O244" s="71">
        <v>-83.219308272402969</v>
      </c>
      <c r="P244" s="71">
        <v>-39.321888416504173</v>
      </c>
    </row>
    <row r="245" spans="1:16" ht="16">
      <c r="A245" s="97" t="s">
        <v>128</v>
      </c>
      <c r="B245" s="72">
        <v>-3.3549098491951757E-3</v>
      </c>
      <c r="C245" s="72">
        <v>-1.0016516596515479E-2</v>
      </c>
      <c r="D245" s="82" t="s">
        <v>418</v>
      </c>
      <c r="E245" s="82" t="s">
        <v>418</v>
      </c>
      <c r="F245" s="82" t="s">
        <v>418</v>
      </c>
      <c r="G245" s="71">
        <v>0</v>
      </c>
      <c r="H245" s="71">
        <v>0</v>
      </c>
      <c r="I245" s="71" t="s">
        <v>419</v>
      </c>
      <c r="J245" s="71" t="s">
        <v>419</v>
      </c>
      <c r="K245" s="71" t="s">
        <v>419</v>
      </c>
      <c r="L245" s="71" t="s">
        <v>419</v>
      </c>
      <c r="M245" s="71">
        <v>-83.219308272402969</v>
      </c>
      <c r="N245" s="71">
        <v>-39.321888416504173</v>
      </c>
      <c r="O245" s="71">
        <v>-83.219308272402969</v>
      </c>
      <c r="P245" s="71">
        <v>-39.321888416504173</v>
      </c>
    </row>
    <row r="246" spans="1:16" ht="16">
      <c r="A246" s="97" t="s">
        <v>155</v>
      </c>
      <c r="B246" s="72">
        <v>-8.9349154978746181E-4</v>
      </c>
      <c r="C246" s="72">
        <v>-1.1694058154235187E-2</v>
      </c>
      <c r="D246" s="82" t="s">
        <v>418</v>
      </c>
      <c r="E246" s="82" t="s">
        <v>418</v>
      </c>
      <c r="F246" s="82" t="s">
        <v>418</v>
      </c>
      <c r="G246" s="71">
        <v>0</v>
      </c>
      <c r="H246" s="71">
        <v>0</v>
      </c>
      <c r="I246" s="71" t="s">
        <v>419</v>
      </c>
      <c r="J246" s="71" t="s">
        <v>419</v>
      </c>
      <c r="K246" s="71" t="s">
        <v>419</v>
      </c>
      <c r="L246" s="71" t="s">
        <v>419</v>
      </c>
      <c r="M246" s="71">
        <v>-83.219308272402969</v>
      </c>
      <c r="N246" s="71">
        <v>-39.321888416504173</v>
      </c>
      <c r="O246" s="71">
        <v>-83.219308272402969</v>
      </c>
      <c r="P246" s="71">
        <v>-39.321888416504173</v>
      </c>
    </row>
    <row r="247" spans="1:16" ht="16">
      <c r="A247" s="97" t="s">
        <v>165</v>
      </c>
      <c r="B247" s="72">
        <v>-3.7339416377953905E-3</v>
      </c>
      <c r="C247" s="72">
        <v>-1.0964536577008688E-2</v>
      </c>
      <c r="D247" s="82" t="s">
        <v>418</v>
      </c>
      <c r="E247" s="82" t="s">
        <v>418</v>
      </c>
      <c r="F247" s="82" t="s">
        <v>418</v>
      </c>
      <c r="G247" s="71">
        <v>0</v>
      </c>
      <c r="H247" s="71">
        <v>0</v>
      </c>
      <c r="I247" s="71" t="s">
        <v>419</v>
      </c>
      <c r="J247" s="71" t="s">
        <v>419</v>
      </c>
      <c r="K247" s="71" t="s">
        <v>419</v>
      </c>
      <c r="L247" s="71" t="s">
        <v>419</v>
      </c>
      <c r="M247" s="71">
        <v>-83.219308272402969</v>
      </c>
      <c r="N247" s="71">
        <v>-39.321888416504173</v>
      </c>
      <c r="O247" s="71">
        <v>-83.219308272402969</v>
      </c>
      <c r="P247" s="71">
        <v>-39.321888416504173</v>
      </c>
    </row>
    <row r="248" spans="1:16" ht="16">
      <c r="A248" s="97" t="s">
        <v>171</v>
      </c>
      <c r="B248" s="72">
        <v>1.5019364675250557E-4</v>
      </c>
      <c r="C248" s="72">
        <v>-7.9787234042553168E-3</v>
      </c>
      <c r="D248" s="82" t="s">
        <v>418</v>
      </c>
      <c r="E248" s="82" t="s">
        <v>418</v>
      </c>
      <c r="F248" s="82" t="s">
        <v>418</v>
      </c>
      <c r="G248" s="71">
        <v>0</v>
      </c>
      <c r="H248" s="71">
        <v>0</v>
      </c>
      <c r="I248" s="71" t="s">
        <v>419</v>
      </c>
      <c r="J248" s="71" t="s">
        <v>419</v>
      </c>
      <c r="K248" s="71" t="s">
        <v>419</v>
      </c>
      <c r="L248" s="71" t="s">
        <v>419</v>
      </c>
      <c r="M248" s="71">
        <v>-83.219308272402969</v>
      </c>
      <c r="N248" s="71">
        <v>-39.321888416504173</v>
      </c>
      <c r="O248" s="71">
        <v>-83.219308272402969</v>
      </c>
      <c r="P248" s="71">
        <v>-39.321888416504173</v>
      </c>
    </row>
    <row r="249" spans="1:16" ht="16">
      <c r="A249" s="97" t="s">
        <v>183</v>
      </c>
      <c r="B249" s="72">
        <v>-2.9363142212279758E-4</v>
      </c>
      <c r="C249" s="72">
        <v>-1.0655151267375262E-2</v>
      </c>
      <c r="D249" s="82" t="s">
        <v>418</v>
      </c>
      <c r="E249" s="82" t="s">
        <v>418</v>
      </c>
      <c r="F249" s="82" t="s">
        <v>418</v>
      </c>
      <c r="G249" s="71">
        <v>0</v>
      </c>
      <c r="H249" s="71">
        <v>0</v>
      </c>
      <c r="I249" s="71" t="s">
        <v>419</v>
      </c>
      <c r="J249" s="71" t="s">
        <v>419</v>
      </c>
      <c r="K249" s="71" t="s">
        <v>419</v>
      </c>
      <c r="L249" s="71" t="s">
        <v>419</v>
      </c>
      <c r="M249" s="71">
        <v>-83.219308272402969</v>
      </c>
      <c r="N249" s="71">
        <v>-39.321888416504173</v>
      </c>
      <c r="O249" s="71">
        <v>-83.219308272402969</v>
      </c>
      <c r="P249" s="71">
        <v>-39.321888416504173</v>
      </c>
    </row>
    <row r="250" spans="1:16" ht="16">
      <c r="A250" s="97" t="s">
        <v>216</v>
      </c>
      <c r="B250" s="72">
        <v>-3.6557250163371524E-3</v>
      </c>
      <c r="C250" s="72">
        <v>-1.5231030264767353E-2</v>
      </c>
      <c r="D250" s="82" t="s">
        <v>418</v>
      </c>
      <c r="E250" s="82" t="s">
        <v>418</v>
      </c>
      <c r="F250" s="82" t="s">
        <v>418</v>
      </c>
      <c r="G250" s="71">
        <v>0</v>
      </c>
      <c r="H250" s="71">
        <v>0</v>
      </c>
      <c r="I250" s="71" t="s">
        <v>419</v>
      </c>
      <c r="J250" s="71" t="s">
        <v>419</v>
      </c>
      <c r="K250" s="71" t="s">
        <v>419</v>
      </c>
      <c r="L250" s="71" t="s">
        <v>419</v>
      </c>
      <c r="M250" s="71">
        <v>-83.219308272402969</v>
      </c>
      <c r="N250" s="71">
        <v>-39.321888416504173</v>
      </c>
      <c r="O250" s="71">
        <v>-83.219308272402969</v>
      </c>
      <c r="P250" s="71">
        <v>-39.321888416504173</v>
      </c>
    </row>
    <row r="251" spans="1:16" ht="16">
      <c r="A251" s="97" t="s">
        <v>82</v>
      </c>
      <c r="B251" s="72">
        <v>-2.6162811644037109E-3</v>
      </c>
      <c r="C251" s="72">
        <v>-8.3226117722740023E-3</v>
      </c>
      <c r="D251" s="82" t="s">
        <v>418</v>
      </c>
      <c r="E251" s="82" t="s">
        <v>418</v>
      </c>
      <c r="F251" s="82" t="s">
        <v>418</v>
      </c>
      <c r="G251" s="71">
        <v>0</v>
      </c>
      <c r="H251" s="71">
        <v>0</v>
      </c>
      <c r="I251" s="71" t="s">
        <v>419</v>
      </c>
      <c r="J251" s="71" t="s">
        <v>419</v>
      </c>
      <c r="K251" s="71" t="s">
        <v>419</v>
      </c>
      <c r="L251" s="71" t="s">
        <v>419</v>
      </c>
      <c r="M251" s="71">
        <v>-83.219308272402969</v>
      </c>
      <c r="N251" s="71">
        <v>-39.321888416504173</v>
      </c>
      <c r="O251" s="71">
        <v>-83.219308272402969</v>
      </c>
      <c r="P251" s="71">
        <v>-39.321888416504173</v>
      </c>
    </row>
    <row r="252" spans="1:16" ht="16">
      <c r="A252" s="97" t="s">
        <v>105</v>
      </c>
      <c r="B252" s="72">
        <v>-6.4973216251734689E-3</v>
      </c>
      <c r="C252" s="72">
        <v>-1.6218023741849219E-2</v>
      </c>
      <c r="D252" s="82" t="s">
        <v>418</v>
      </c>
      <c r="E252" s="82" t="s">
        <v>418</v>
      </c>
      <c r="F252" s="82" t="s">
        <v>418</v>
      </c>
      <c r="G252" s="71">
        <v>0</v>
      </c>
      <c r="H252" s="71">
        <v>0</v>
      </c>
      <c r="I252" s="71" t="s">
        <v>419</v>
      </c>
      <c r="J252" s="71" t="s">
        <v>419</v>
      </c>
      <c r="K252" s="71" t="s">
        <v>419</v>
      </c>
      <c r="L252" s="71" t="s">
        <v>419</v>
      </c>
      <c r="M252" s="71">
        <v>-83.219308272402969</v>
      </c>
      <c r="N252" s="71">
        <v>-39.321888416504173</v>
      </c>
      <c r="O252" s="71">
        <v>-83.219308272402969</v>
      </c>
      <c r="P252" s="71">
        <v>-39.321888416504173</v>
      </c>
    </row>
    <row r="253" spans="1:16" ht="16">
      <c r="A253" s="97" t="s">
        <v>193</v>
      </c>
      <c r="B253" s="72">
        <v>-1.0699374036608478E-2</v>
      </c>
      <c r="C253" s="72">
        <v>-6.6941573394740939E-3</v>
      </c>
      <c r="D253" s="82" t="s">
        <v>418</v>
      </c>
      <c r="E253" s="82" t="s">
        <v>418</v>
      </c>
      <c r="F253" s="82" t="s">
        <v>418</v>
      </c>
      <c r="G253" s="71">
        <v>0</v>
      </c>
      <c r="H253" s="71">
        <v>0</v>
      </c>
      <c r="I253" s="71" t="s">
        <v>419</v>
      </c>
      <c r="J253" s="71" t="s">
        <v>419</v>
      </c>
      <c r="K253" s="71" t="s">
        <v>419</v>
      </c>
      <c r="L253" s="71" t="s">
        <v>419</v>
      </c>
      <c r="M253" s="71">
        <v>-83.219308272402969</v>
      </c>
      <c r="N253" s="71">
        <v>-39.321888416504173</v>
      </c>
      <c r="O253" s="71">
        <v>-83.219308272402969</v>
      </c>
      <c r="P253" s="71">
        <v>-39.321888416504173</v>
      </c>
    </row>
    <row r="254" spans="1:16" ht="16">
      <c r="A254" s="97" t="s">
        <v>207</v>
      </c>
      <c r="B254" s="72">
        <v>1.302776458167676E-3</v>
      </c>
      <c r="C254" s="72">
        <v>2.0132471663547591E-4</v>
      </c>
      <c r="D254" s="82" t="s">
        <v>418</v>
      </c>
      <c r="E254" s="82" t="s">
        <v>418</v>
      </c>
      <c r="F254" s="82" t="s">
        <v>418</v>
      </c>
      <c r="G254" s="71">
        <v>0</v>
      </c>
      <c r="H254" s="71">
        <v>0</v>
      </c>
      <c r="I254" s="71" t="s">
        <v>419</v>
      </c>
      <c r="J254" s="71" t="s">
        <v>419</v>
      </c>
      <c r="K254" s="71" t="s">
        <v>419</v>
      </c>
      <c r="L254" s="71" t="s">
        <v>419</v>
      </c>
      <c r="M254" s="71">
        <v>-83.219308272402969</v>
      </c>
      <c r="N254" s="71">
        <v>-39.321888416504173</v>
      </c>
      <c r="O254" s="71">
        <v>-83.219308272402969</v>
      </c>
      <c r="P254" s="71">
        <v>-39.321888416504173</v>
      </c>
    </row>
    <row r="255" spans="1:16" ht="16">
      <c r="A255" s="97" t="s">
        <v>224</v>
      </c>
      <c r="B255" s="72">
        <v>-4.1859436940824279E-3</v>
      </c>
      <c r="C255" s="72">
        <v>-1.1280315848843814E-2</v>
      </c>
      <c r="D255" s="82" t="s">
        <v>418</v>
      </c>
      <c r="E255" s="82" t="s">
        <v>418</v>
      </c>
      <c r="F255" s="82" t="s">
        <v>418</v>
      </c>
      <c r="G255" s="71">
        <v>0</v>
      </c>
      <c r="H255" s="71">
        <v>0</v>
      </c>
      <c r="I255" s="71" t="s">
        <v>419</v>
      </c>
      <c r="J255" s="71" t="s">
        <v>419</v>
      </c>
      <c r="K255" s="71" t="s">
        <v>419</v>
      </c>
      <c r="L255" s="71" t="s">
        <v>419</v>
      </c>
      <c r="M255" s="71">
        <v>-83.219308272402969</v>
      </c>
      <c r="N255" s="71">
        <v>-39.321888416504173</v>
      </c>
      <c r="O255" s="71">
        <v>-83.219308272402969</v>
      </c>
      <c r="P255" s="71">
        <v>-39.321888416504173</v>
      </c>
    </row>
    <row r="256" spans="1:16" ht="16">
      <c r="A256" s="97" t="s">
        <v>270</v>
      </c>
      <c r="B256" s="72">
        <v>-5.9630387777643845E-3</v>
      </c>
      <c r="C256" s="72">
        <v>-7.1981677391209642E-3</v>
      </c>
      <c r="D256" s="82" t="s">
        <v>418</v>
      </c>
      <c r="E256" s="82" t="s">
        <v>418</v>
      </c>
      <c r="F256" s="82" t="s">
        <v>418</v>
      </c>
      <c r="G256" s="71">
        <v>0</v>
      </c>
      <c r="H256" s="71">
        <v>0</v>
      </c>
      <c r="I256" s="71" t="s">
        <v>419</v>
      </c>
      <c r="J256" s="71" t="s">
        <v>419</v>
      </c>
      <c r="K256" s="71" t="s">
        <v>419</v>
      </c>
      <c r="L256" s="71" t="s">
        <v>419</v>
      </c>
      <c r="M256" s="71">
        <v>-83.219308272402969</v>
      </c>
      <c r="N256" s="71">
        <v>-39.321888416504173</v>
      </c>
      <c r="O256" s="71">
        <v>-83.219308272402969</v>
      </c>
      <c r="P256" s="71">
        <v>-39.321888416504173</v>
      </c>
    </row>
    <row r="257" spans="1:16" ht="16">
      <c r="A257" s="97" t="s">
        <v>285</v>
      </c>
      <c r="B257" s="72">
        <v>-2.1420628987787182E-3</v>
      </c>
      <c r="C257" s="72">
        <v>-2.1940472979048442E-3</v>
      </c>
      <c r="D257" s="82" t="s">
        <v>418</v>
      </c>
      <c r="E257" s="82" t="s">
        <v>418</v>
      </c>
      <c r="F257" s="82" t="s">
        <v>418</v>
      </c>
      <c r="G257" s="71">
        <v>0</v>
      </c>
      <c r="H257" s="71">
        <v>0</v>
      </c>
      <c r="I257" s="71" t="s">
        <v>419</v>
      </c>
      <c r="J257" s="71" t="s">
        <v>419</v>
      </c>
      <c r="K257" s="71" t="s">
        <v>419</v>
      </c>
      <c r="L257" s="71" t="s">
        <v>419</v>
      </c>
      <c r="M257" s="71">
        <v>-83.219308272402969</v>
      </c>
      <c r="N257" s="71">
        <v>-39.321888416504173</v>
      </c>
      <c r="O257" s="71">
        <v>-83.219308272402969</v>
      </c>
      <c r="P257" s="71">
        <v>-39.321888416504173</v>
      </c>
    </row>
    <row r="258" spans="1:16" ht="16">
      <c r="A258" s="97" t="s">
        <v>14</v>
      </c>
      <c r="B258" s="72">
        <v>2.0724771744204951E-3</v>
      </c>
      <c r="C258" s="72">
        <v>-5.5912776069332315E-3</v>
      </c>
      <c r="D258" s="82" t="s">
        <v>418</v>
      </c>
      <c r="E258" s="82" t="s">
        <v>418</v>
      </c>
      <c r="F258" s="82" t="s">
        <v>418</v>
      </c>
      <c r="G258" s="71">
        <v>0</v>
      </c>
      <c r="H258" s="71">
        <v>0</v>
      </c>
      <c r="I258" s="71" t="s">
        <v>419</v>
      </c>
      <c r="J258" s="71" t="s">
        <v>419</v>
      </c>
      <c r="K258" s="71" t="s">
        <v>419</v>
      </c>
      <c r="L258" s="71" t="s">
        <v>419</v>
      </c>
      <c r="M258" s="71">
        <v>-83.219308272402969</v>
      </c>
      <c r="N258" s="71">
        <v>-39.321888416504173</v>
      </c>
      <c r="O258" s="71">
        <v>-83.219308272402969</v>
      </c>
      <c r="P258" s="71">
        <v>-39.321888416504173</v>
      </c>
    </row>
    <row r="259" spans="1:16" ht="16">
      <c r="A259" s="97" t="s">
        <v>25</v>
      </c>
      <c r="B259" s="72">
        <v>-8.508028059630024E-3</v>
      </c>
      <c r="C259" s="72">
        <v>-1.039805036555641E-2</v>
      </c>
      <c r="D259" s="82" t="s">
        <v>418</v>
      </c>
      <c r="E259" s="82" t="s">
        <v>418</v>
      </c>
      <c r="F259" s="82" t="s">
        <v>418</v>
      </c>
      <c r="G259" s="71">
        <v>0</v>
      </c>
      <c r="H259" s="71">
        <v>0</v>
      </c>
      <c r="I259" s="71" t="s">
        <v>419</v>
      </c>
      <c r="J259" s="71" t="s">
        <v>419</v>
      </c>
      <c r="K259" s="71" t="s">
        <v>419</v>
      </c>
      <c r="L259" s="71" t="s">
        <v>419</v>
      </c>
      <c r="M259" s="71">
        <v>-83.219308272402969</v>
      </c>
      <c r="N259" s="71">
        <v>-39.321888416504173</v>
      </c>
      <c r="O259" s="71">
        <v>-83.219308272402969</v>
      </c>
      <c r="P259" s="71">
        <v>-39.321888416504173</v>
      </c>
    </row>
    <row r="260" spans="1:16" ht="16">
      <c r="A260" s="97" t="s">
        <v>81</v>
      </c>
      <c r="B260" s="72">
        <v>1.5507166313872833E-3</v>
      </c>
      <c r="C260" s="72">
        <v>-5.884660651235829E-3</v>
      </c>
      <c r="D260" s="82" t="s">
        <v>418</v>
      </c>
      <c r="E260" s="82" t="s">
        <v>418</v>
      </c>
      <c r="F260" s="82" t="s">
        <v>418</v>
      </c>
      <c r="G260" s="71">
        <v>0</v>
      </c>
      <c r="H260" s="71">
        <v>0</v>
      </c>
      <c r="I260" s="71" t="s">
        <v>419</v>
      </c>
      <c r="J260" s="71" t="s">
        <v>419</v>
      </c>
      <c r="K260" s="71" t="s">
        <v>419</v>
      </c>
      <c r="L260" s="71" t="s">
        <v>419</v>
      </c>
      <c r="M260" s="71">
        <v>-83.219308272402969</v>
      </c>
      <c r="N260" s="71">
        <v>-39.321888416504173</v>
      </c>
      <c r="O260" s="71">
        <v>-83.219308272402969</v>
      </c>
      <c r="P260" s="71">
        <v>-39.321888416504173</v>
      </c>
    </row>
    <row r="261" spans="1:16" ht="16">
      <c r="A261" s="97" t="s">
        <v>108</v>
      </c>
      <c r="B261" s="72">
        <v>1.0151736048732651E-2</v>
      </c>
      <c r="C261" s="72">
        <v>7.9452231767973558E-3</v>
      </c>
      <c r="D261" s="82" t="s">
        <v>418</v>
      </c>
      <c r="E261" s="82" t="s">
        <v>418</v>
      </c>
      <c r="F261" s="82" t="s">
        <v>418</v>
      </c>
      <c r="G261" s="71">
        <v>0</v>
      </c>
      <c r="H261" s="71">
        <v>0</v>
      </c>
      <c r="I261" s="71" t="s">
        <v>419</v>
      </c>
      <c r="J261" s="71" t="s">
        <v>419</v>
      </c>
      <c r="K261" s="71" t="s">
        <v>419</v>
      </c>
      <c r="L261" s="71" t="s">
        <v>419</v>
      </c>
      <c r="M261" s="71">
        <v>-83.219308272402969</v>
      </c>
      <c r="N261" s="71">
        <v>-39.321888416504173</v>
      </c>
      <c r="O261" s="71">
        <v>-83.219308272402969</v>
      </c>
      <c r="P261" s="71">
        <v>-39.321888416504173</v>
      </c>
    </row>
    <row r="262" spans="1:16" ht="16">
      <c r="A262" s="97" t="s">
        <v>177</v>
      </c>
      <c r="B262" s="72">
        <v>-7.8430015576828049E-3</v>
      </c>
      <c r="C262" s="72">
        <v>-1.0215882806476451E-2</v>
      </c>
      <c r="D262" s="82" t="s">
        <v>418</v>
      </c>
      <c r="E262" s="82" t="s">
        <v>418</v>
      </c>
      <c r="F262" s="82" t="s">
        <v>418</v>
      </c>
      <c r="G262" s="71">
        <v>0</v>
      </c>
      <c r="H262" s="71">
        <v>0</v>
      </c>
      <c r="I262" s="71" t="s">
        <v>419</v>
      </c>
      <c r="J262" s="71" t="s">
        <v>419</v>
      </c>
      <c r="K262" s="71" t="s">
        <v>419</v>
      </c>
      <c r="L262" s="71" t="s">
        <v>419</v>
      </c>
      <c r="M262" s="71">
        <v>-83.219308272402969</v>
      </c>
      <c r="N262" s="71">
        <v>-39.321888416504173</v>
      </c>
      <c r="O262" s="71">
        <v>-83.219308272402969</v>
      </c>
      <c r="P262" s="71">
        <v>-39.321888416504173</v>
      </c>
    </row>
    <row r="263" spans="1:16" ht="16">
      <c r="A263" s="97" t="s">
        <v>205</v>
      </c>
      <c r="B263" s="72">
        <v>-6.3503502719151061E-3</v>
      </c>
      <c r="C263" s="72">
        <v>-2.2122728469844644E-2</v>
      </c>
      <c r="D263" s="82" t="s">
        <v>418</v>
      </c>
      <c r="E263" s="82" t="s">
        <v>418</v>
      </c>
      <c r="F263" s="82" t="s">
        <v>418</v>
      </c>
      <c r="G263" s="71">
        <v>0</v>
      </c>
      <c r="H263" s="71">
        <v>0</v>
      </c>
      <c r="I263" s="71" t="s">
        <v>419</v>
      </c>
      <c r="J263" s="71" t="s">
        <v>419</v>
      </c>
      <c r="K263" s="71" t="s">
        <v>419</v>
      </c>
      <c r="L263" s="71" t="s">
        <v>419</v>
      </c>
      <c r="M263" s="71">
        <v>-83.219308272402969</v>
      </c>
      <c r="N263" s="71">
        <v>-39.321888416504173</v>
      </c>
      <c r="O263" s="71">
        <v>-83.219308272402969</v>
      </c>
      <c r="P263" s="71">
        <v>-39.321888416504173</v>
      </c>
    </row>
    <row r="264" spans="1:16" ht="16">
      <c r="A264" s="97" t="s">
        <v>271</v>
      </c>
      <c r="B264" s="72">
        <v>1.7143456388460487E-2</v>
      </c>
      <c r="C264" s="72">
        <v>8.0638592490021033E-3</v>
      </c>
      <c r="D264" s="82" t="s">
        <v>418</v>
      </c>
      <c r="E264" s="82" t="s">
        <v>418</v>
      </c>
      <c r="F264" s="82" t="s">
        <v>418</v>
      </c>
      <c r="G264" s="71">
        <v>0</v>
      </c>
      <c r="H264" s="71">
        <v>0</v>
      </c>
      <c r="I264" s="71" t="s">
        <v>419</v>
      </c>
      <c r="J264" s="71" t="s">
        <v>419</v>
      </c>
      <c r="K264" s="71" t="s">
        <v>419</v>
      </c>
      <c r="L264" s="71" t="s">
        <v>419</v>
      </c>
      <c r="M264" s="71">
        <v>-83.219308272402969</v>
      </c>
      <c r="N264" s="71">
        <v>-39.321888416504173</v>
      </c>
      <c r="O264" s="71">
        <v>-83.219308272402969</v>
      </c>
      <c r="P264" s="71">
        <v>-39.321888416504173</v>
      </c>
    </row>
    <row r="265" spans="1:16" ht="16">
      <c r="A265" s="97" t="s">
        <v>286</v>
      </c>
      <c r="B265" s="72">
        <v>6.1657865260307254E-3</v>
      </c>
      <c r="C265" s="72">
        <v>3.542588410011982E-3</v>
      </c>
      <c r="D265" s="82" t="s">
        <v>418</v>
      </c>
      <c r="E265" s="82" t="s">
        <v>418</v>
      </c>
      <c r="F265" s="82" t="s">
        <v>418</v>
      </c>
      <c r="G265" s="71">
        <v>0</v>
      </c>
      <c r="H265" s="71">
        <v>0</v>
      </c>
      <c r="I265" s="71" t="s">
        <v>419</v>
      </c>
      <c r="J265" s="71" t="s">
        <v>419</v>
      </c>
      <c r="K265" s="71" t="s">
        <v>419</v>
      </c>
      <c r="L265" s="71" t="s">
        <v>419</v>
      </c>
      <c r="M265" s="71">
        <v>-83.219308272402969</v>
      </c>
      <c r="N265" s="71">
        <v>-39.321888416504173</v>
      </c>
      <c r="O265" s="71">
        <v>-83.219308272402969</v>
      </c>
      <c r="P265" s="71">
        <v>-39.321888416504173</v>
      </c>
    </row>
    <row r="266" spans="1:16" ht="16">
      <c r="A266" s="97" t="s">
        <v>15</v>
      </c>
      <c r="B266" s="72">
        <v>-1.025776617911045E-2</v>
      </c>
      <c r="C266" s="72">
        <v>-1.0105263157894728E-2</v>
      </c>
      <c r="D266" s="82" t="s">
        <v>418</v>
      </c>
      <c r="E266" s="82" t="s">
        <v>418</v>
      </c>
      <c r="F266" s="82" t="s">
        <v>418</v>
      </c>
      <c r="G266" s="71">
        <v>0</v>
      </c>
      <c r="H266" s="71">
        <v>0</v>
      </c>
      <c r="I266" s="71" t="s">
        <v>419</v>
      </c>
      <c r="J266" s="71" t="s">
        <v>419</v>
      </c>
      <c r="K266" s="71" t="s">
        <v>419</v>
      </c>
      <c r="L266" s="71" t="s">
        <v>419</v>
      </c>
      <c r="M266" s="71">
        <v>-83.219308272402969</v>
      </c>
      <c r="N266" s="71">
        <v>-39.321888416504173</v>
      </c>
      <c r="O266" s="71">
        <v>-83.219308272402969</v>
      </c>
      <c r="P266" s="71">
        <v>-39.321888416504173</v>
      </c>
    </row>
    <row r="267" spans="1:16" ht="16">
      <c r="A267" s="97" t="s">
        <v>31</v>
      </c>
      <c r="B267" s="72">
        <v>-1.6259131309491193E-2</v>
      </c>
      <c r="C267" s="72">
        <v>-2.9338842975206614E-2</v>
      </c>
      <c r="D267" s="82" t="s">
        <v>418</v>
      </c>
      <c r="E267" s="82" t="s">
        <v>418</v>
      </c>
      <c r="F267" s="82" t="s">
        <v>418</v>
      </c>
      <c r="G267" s="71">
        <v>0</v>
      </c>
      <c r="H267" s="71">
        <v>0</v>
      </c>
      <c r="I267" s="71" t="s">
        <v>419</v>
      </c>
      <c r="J267" s="71" t="s">
        <v>419</v>
      </c>
      <c r="K267" s="71" t="s">
        <v>419</v>
      </c>
      <c r="L267" s="71" t="s">
        <v>419</v>
      </c>
      <c r="M267" s="71">
        <v>-83.219308272402969</v>
      </c>
      <c r="N267" s="71">
        <v>-39.321888416504173</v>
      </c>
      <c r="O267" s="71">
        <v>-83.219308272402969</v>
      </c>
      <c r="P267" s="71">
        <v>-39.321888416504173</v>
      </c>
    </row>
    <row r="268" spans="1:16" ht="16">
      <c r="A268" s="97" t="s">
        <v>134</v>
      </c>
      <c r="B268" s="72">
        <v>3.8794122841867562E-4</v>
      </c>
      <c r="C268" s="72">
        <v>-4.2428198433420716E-3</v>
      </c>
      <c r="D268" s="82" t="s">
        <v>418</v>
      </c>
      <c r="E268" s="82" t="s">
        <v>418</v>
      </c>
      <c r="F268" s="82" t="s">
        <v>418</v>
      </c>
      <c r="G268" s="71">
        <v>0</v>
      </c>
      <c r="H268" s="71">
        <v>0</v>
      </c>
      <c r="I268" s="71" t="s">
        <v>419</v>
      </c>
      <c r="J268" s="71" t="s">
        <v>419</v>
      </c>
      <c r="K268" s="71" t="s">
        <v>419</v>
      </c>
      <c r="L268" s="71" t="s">
        <v>419</v>
      </c>
      <c r="M268" s="71">
        <v>-83.219308272402969</v>
      </c>
      <c r="N268" s="71">
        <v>-39.321888416504173</v>
      </c>
      <c r="O268" s="71">
        <v>-83.219308272402969</v>
      </c>
      <c r="P268" s="71">
        <v>-39.321888416504173</v>
      </c>
    </row>
    <row r="269" spans="1:16" ht="16">
      <c r="A269" s="97" t="s">
        <v>138</v>
      </c>
      <c r="B269" s="72">
        <v>-5.6769789933331927E-3</v>
      </c>
      <c r="C269" s="72">
        <v>-1.1846001974333609E-2</v>
      </c>
      <c r="D269" s="82" t="s">
        <v>418</v>
      </c>
      <c r="E269" s="82" t="s">
        <v>418</v>
      </c>
      <c r="F269" s="82" t="s">
        <v>418</v>
      </c>
      <c r="G269" s="71">
        <v>0</v>
      </c>
      <c r="H269" s="71">
        <v>0</v>
      </c>
      <c r="I269" s="71" t="s">
        <v>419</v>
      </c>
      <c r="J269" s="71" t="s">
        <v>419</v>
      </c>
      <c r="K269" s="71" t="s">
        <v>419</v>
      </c>
      <c r="L269" s="71" t="s">
        <v>419</v>
      </c>
      <c r="M269" s="71">
        <v>-83.219308272402969</v>
      </c>
      <c r="N269" s="71">
        <v>-39.321888416504173</v>
      </c>
      <c r="O269" s="71">
        <v>-83.219308272402969</v>
      </c>
      <c r="P269" s="71">
        <v>-39.321888416504173</v>
      </c>
    </row>
    <row r="270" spans="1:16" ht="16">
      <c r="A270" s="97" t="s">
        <v>156</v>
      </c>
      <c r="B270" s="72">
        <v>-6.3530191240168676E-4</v>
      </c>
      <c r="C270" s="72">
        <v>-3.1108597285067763E-3</v>
      </c>
      <c r="D270" s="82" t="s">
        <v>418</v>
      </c>
      <c r="E270" s="82" t="s">
        <v>418</v>
      </c>
      <c r="F270" s="82" t="s">
        <v>418</v>
      </c>
      <c r="G270" s="71">
        <v>0</v>
      </c>
      <c r="H270" s="71">
        <v>0</v>
      </c>
      <c r="I270" s="71" t="s">
        <v>419</v>
      </c>
      <c r="J270" s="71" t="s">
        <v>419</v>
      </c>
      <c r="K270" s="71" t="s">
        <v>419</v>
      </c>
      <c r="L270" s="71" t="s">
        <v>419</v>
      </c>
      <c r="M270" s="71">
        <v>-83.219308272402969</v>
      </c>
      <c r="N270" s="71">
        <v>-39.321888416504173</v>
      </c>
      <c r="O270" s="71">
        <v>-83.219308272402969</v>
      </c>
      <c r="P270" s="71">
        <v>-39.321888416504173</v>
      </c>
    </row>
    <row r="271" spans="1:16" ht="16">
      <c r="A271" s="97" t="s">
        <v>159</v>
      </c>
      <c r="B271" s="72">
        <v>-8.4666972384519479E-3</v>
      </c>
      <c r="C271" s="72">
        <v>-1.0858585858585901E-2</v>
      </c>
      <c r="D271" s="82" t="s">
        <v>418</v>
      </c>
      <c r="E271" s="82" t="s">
        <v>418</v>
      </c>
      <c r="F271" s="82" t="s">
        <v>418</v>
      </c>
      <c r="G271" s="71">
        <v>0</v>
      </c>
      <c r="H271" s="71">
        <v>0</v>
      </c>
      <c r="I271" s="71" t="s">
        <v>419</v>
      </c>
      <c r="J271" s="71" t="s">
        <v>419</v>
      </c>
      <c r="K271" s="71" t="s">
        <v>419</v>
      </c>
      <c r="L271" s="71" t="s">
        <v>419</v>
      </c>
      <c r="M271" s="71">
        <v>-83.219308272402969</v>
      </c>
      <c r="N271" s="71">
        <v>-39.321888416504173</v>
      </c>
      <c r="O271" s="71">
        <v>-83.219308272402969</v>
      </c>
      <c r="P271" s="71">
        <v>-39.321888416504173</v>
      </c>
    </row>
    <row r="272" spans="1:16" ht="16">
      <c r="A272" s="97" t="s">
        <v>178</v>
      </c>
      <c r="B272" s="72">
        <v>-8.1231836035711158E-4</v>
      </c>
      <c r="C272" s="72">
        <v>-1.627941394109822E-3</v>
      </c>
      <c r="D272" s="82" t="s">
        <v>418</v>
      </c>
      <c r="E272" s="82" t="s">
        <v>418</v>
      </c>
      <c r="F272" s="82" t="s">
        <v>418</v>
      </c>
      <c r="G272" s="71">
        <v>0</v>
      </c>
      <c r="H272" s="71">
        <v>0</v>
      </c>
      <c r="I272" s="71" t="s">
        <v>419</v>
      </c>
      <c r="J272" s="71" t="s">
        <v>419</v>
      </c>
      <c r="K272" s="71" t="s">
        <v>419</v>
      </c>
      <c r="L272" s="71" t="s">
        <v>419</v>
      </c>
      <c r="M272" s="71">
        <v>-83.219308272402969</v>
      </c>
      <c r="N272" s="71">
        <v>-39.321888416504173</v>
      </c>
      <c r="O272" s="71">
        <v>-83.219308272402969</v>
      </c>
      <c r="P272" s="71">
        <v>-39.321888416504173</v>
      </c>
    </row>
    <row r="273" spans="1:16" ht="16">
      <c r="A273" s="97" t="s">
        <v>188</v>
      </c>
      <c r="B273" s="72">
        <v>6.0681047729231885E-3</v>
      </c>
      <c r="C273" s="72">
        <v>2.664296008943845E-2</v>
      </c>
      <c r="D273" s="82" t="s">
        <v>418</v>
      </c>
      <c r="E273" s="82" t="s">
        <v>420</v>
      </c>
      <c r="F273" s="82" t="s">
        <v>418</v>
      </c>
      <c r="G273" s="71">
        <v>1235.5900000000001</v>
      </c>
      <c r="H273" s="71">
        <v>0</v>
      </c>
      <c r="I273" s="71">
        <v>62471.426605912959</v>
      </c>
      <c r="J273" s="71" t="s">
        <v>419</v>
      </c>
      <c r="K273" s="71">
        <v>1037</v>
      </c>
      <c r="L273" s="71" t="s">
        <v>419</v>
      </c>
      <c r="M273" s="71">
        <v>-83.219308272402969</v>
      </c>
      <c r="N273" s="71">
        <v>-39.321888416504173</v>
      </c>
      <c r="O273" s="71">
        <v>953.78069172759706</v>
      </c>
      <c r="P273" s="71">
        <v>-39.321888416504173</v>
      </c>
    </row>
    <row r="274" spans="1:16" ht="16">
      <c r="A274" s="97" t="s">
        <v>196</v>
      </c>
      <c r="B274" s="72">
        <v>-9.7142640181338002E-3</v>
      </c>
      <c r="C274" s="72">
        <v>-1.6009852216748777E-2</v>
      </c>
      <c r="D274" s="82" t="s">
        <v>418</v>
      </c>
      <c r="E274" s="82" t="s">
        <v>418</v>
      </c>
      <c r="F274" s="82" t="s">
        <v>418</v>
      </c>
      <c r="G274" s="71">
        <v>0</v>
      </c>
      <c r="H274" s="71">
        <v>0</v>
      </c>
      <c r="I274" s="71" t="s">
        <v>419</v>
      </c>
      <c r="J274" s="71" t="s">
        <v>419</v>
      </c>
      <c r="K274" s="71" t="s">
        <v>419</v>
      </c>
      <c r="L274" s="71" t="s">
        <v>419</v>
      </c>
      <c r="M274" s="71">
        <v>-83.219308272402969</v>
      </c>
      <c r="N274" s="71">
        <v>-39.321888416504173</v>
      </c>
      <c r="O274" s="71">
        <v>-83.219308272402969</v>
      </c>
      <c r="P274" s="71">
        <v>-39.321888416504173</v>
      </c>
    </row>
    <row r="275" spans="1:16" ht="16">
      <c r="A275" s="97" t="s">
        <v>202</v>
      </c>
      <c r="B275" s="72">
        <v>-7.2454560314598737E-3</v>
      </c>
      <c r="C275" s="72">
        <v>-1.6067062521830211E-2</v>
      </c>
      <c r="D275" s="82" t="s">
        <v>418</v>
      </c>
      <c r="E275" s="82" t="s">
        <v>418</v>
      </c>
      <c r="F275" s="82" t="s">
        <v>418</v>
      </c>
      <c r="G275" s="71">
        <v>0</v>
      </c>
      <c r="H275" s="71">
        <v>0</v>
      </c>
      <c r="I275" s="71" t="s">
        <v>419</v>
      </c>
      <c r="J275" s="71" t="s">
        <v>419</v>
      </c>
      <c r="K275" s="71" t="s">
        <v>419</v>
      </c>
      <c r="L275" s="71" t="s">
        <v>419</v>
      </c>
      <c r="M275" s="71">
        <v>-83.219308272402969</v>
      </c>
      <c r="N275" s="71">
        <v>-39.321888416504173</v>
      </c>
      <c r="O275" s="71">
        <v>-83.219308272402969</v>
      </c>
      <c r="P275" s="71">
        <v>-39.321888416504173</v>
      </c>
    </row>
    <row r="276" spans="1:16" ht="16">
      <c r="A276" s="97" t="s">
        <v>240</v>
      </c>
      <c r="B276" s="72">
        <v>1.0237848801452731E-2</v>
      </c>
      <c r="C276" s="72">
        <v>7.089086438433867E-3</v>
      </c>
      <c r="D276" s="82" t="s">
        <v>418</v>
      </c>
      <c r="E276" s="82" t="s">
        <v>418</v>
      </c>
      <c r="F276" s="82" t="s">
        <v>418</v>
      </c>
      <c r="G276" s="71">
        <v>0</v>
      </c>
      <c r="H276" s="71">
        <v>0</v>
      </c>
      <c r="I276" s="71" t="s">
        <v>419</v>
      </c>
      <c r="J276" s="71" t="s">
        <v>419</v>
      </c>
      <c r="K276" s="71" t="s">
        <v>419</v>
      </c>
      <c r="L276" s="71" t="s">
        <v>419</v>
      </c>
      <c r="M276" s="71">
        <v>-83.219308272402969</v>
      </c>
      <c r="N276" s="71">
        <v>-39.321888416504173</v>
      </c>
      <c r="O276" s="71">
        <v>-83.219308272402969</v>
      </c>
      <c r="P276" s="71">
        <v>-39.321888416504173</v>
      </c>
    </row>
    <row r="277" spans="1:16" ht="16">
      <c r="A277" s="97" t="s">
        <v>255</v>
      </c>
      <c r="B277" s="72">
        <v>-1.332247293855604E-2</v>
      </c>
      <c r="C277" s="72">
        <v>-1.935987509757997E-2</v>
      </c>
      <c r="D277" s="82" t="s">
        <v>418</v>
      </c>
      <c r="E277" s="82" t="s">
        <v>418</v>
      </c>
      <c r="F277" s="82" t="s">
        <v>418</v>
      </c>
      <c r="G277" s="71">
        <v>0</v>
      </c>
      <c r="H277" s="71">
        <v>0</v>
      </c>
      <c r="I277" s="71" t="s">
        <v>419</v>
      </c>
      <c r="J277" s="71" t="s">
        <v>419</v>
      </c>
      <c r="K277" s="71" t="s">
        <v>419</v>
      </c>
      <c r="L277" s="71" t="s">
        <v>419</v>
      </c>
      <c r="M277" s="71">
        <v>-83.219308272402969</v>
      </c>
      <c r="N277" s="71">
        <v>-39.321888416504173</v>
      </c>
      <c r="O277" s="71">
        <v>-83.219308272402969</v>
      </c>
      <c r="P277" s="71">
        <v>-39.321888416504173</v>
      </c>
    </row>
    <row r="278" spans="1:16" ht="16">
      <c r="A278" s="97" t="s">
        <v>257</v>
      </c>
      <c r="B278" s="72">
        <v>3.0182809915750841E-3</v>
      </c>
      <c r="C278" s="72">
        <v>-5.0835148874364133E-3</v>
      </c>
      <c r="D278" s="82" t="s">
        <v>418</v>
      </c>
      <c r="E278" s="82" t="s">
        <v>418</v>
      </c>
      <c r="F278" s="82" t="s">
        <v>418</v>
      </c>
      <c r="G278" s="71">
        <v>0</v>
      </c>
      <c r="H278" s="71">
        <v>0</v>
      </c>
      <c r="I278" s="71" t="s">
        <v>419</v>
      </c>
      <c r="J278" s="71" t="s">
        <v>419</v>
      </c>
      <c r="K278" s="71" t="s">
        <v>419</v>
      </c>
      <c r="L278" s="71" t="s">
        <v>419</v>
      </c>
      <c r="M278" s="71">
        <v>-83.219308272402969</v>
      </c>
      <c r="N278" s="71">
        <v>-39.321888416504173</v>
      </c>
      <c r="O278" s="71">
        <v>-83.219308272402969</v>
      </c>
      <c r="P278" s="71">
        <v>-39.321888416504173</v>
      </c>
    </row>
    <row r="279" spans="1:16" ht="16">
      <c r="A279" s="97" t="s">
        <v>261</v>
      </c>
      <c r="B279" s="72">
        <v>5.9586116929106758E-3</v>
      </c>
      <c r="C279" s="72">
        <v>6.2326099053979789E-3</v>
      </c>
      <c r="D279" s="82" t="s">
        <v>418</v>
      </c>
      <c r="E279" s="82" t="s">
        <v>418</v>
      </c>
      <c r="F279" s="82" t="s">
        <v>418</v>
      </c>
      <c r="G279" s="71">
        <v>0</v>
      </c>
      <c r="H279" s="71">
        <v>0</v>
      </c>
      <c r="I279" s="71" t="s">
        <v>419</v>
      </c>
      <c r="J279" s="71" t="s">
        <v>419</v>
      </c>
      <c r="K279" s="71" t="s">
        <v>419</v>
      </c>
      <c r="L279" s="71" t="s">
        <v>419</v>
      </c>
      <c r="M279" s="71">
        <v>-83.219308272402969</v>
      </c>
      <c r="N279" s="71">
        <v>-39.321888416504173</v>
      </c>
      <c r="O279" s="71">
        <v>-83.219308272402969</v>
      </c>
      <c r="P279" s="71">
        <v>-39.321888416504173</v>
      </c>
    </row>
    <row r="280" spans="1:16" ht="16">
      <c r="A280" s="97" t="s">
        <v>273</v>
      </c>
      <c r="B280" s="72">
        <v>-3.2103142964128306E-3</v>
      </c>
      <c r="C280" s="72">
        <v>-1.6900395541172286E-2</v>
      </c>
      <c r="D280" s="82" t="s">
        <v>418</v>
      </c>
      <c r="E280" s="82" t="s">
        <v>418</v>
      </c>
      <c r="F280" s="82" t="s">
        <v>418</v>
      </c>
      <c r="G280" s="71">
        <v>0</v>
      </c>
      <c r="H280" s="71">
        <v>0</v>
      </c>
      <c r="I280" s="71" t="s">
        <v>419</v>
      </c>
      <c r="J280" s="71" t="s">
        <v>419</v>
      </c>
      <c r="K280" s="71" t="s">
        <v>419</v>
      </c>
      <c r="L280" s="71" t="s">
        <v>419</v>
      </c>
      <c r="M280" s="71">
        <v>-83.219308272402969</v>
      </c>
      <c r="N280" s="71">
        <v>-39.321888416504173</v>
      </c>
      <c r="O280" s="71">
        <v>-83.219308272402969</v>
      </c>
      <c r="P280" s="71">
        <v>-39.321888416504173</v>
      </c>
    </row>
    <row r="281" spans="1:16" ht="16">
      <c r="A281" s="97" t="s">
        <v>9</v>
      </c>
      <c r="B281" s="72">
        <v>-1.1428374752370574E-2</v>
      </c>
      <c r="C281" s="72">
        <v>-2.2404779686333032E-2</v>
      </c>
      <c r="D281" s="82" t="s">
        <v>418</v>
      </c>
      <c r="E281" s="82" t="s">
        <v>418</v>
      </c>
      <c r="F281" s="82" t="s">
        <v>418</v>
      </c>
      <c r="G281" s="71">
        <v>0</v>
      </c>
      <c r="H281" s="71">
        <v>0</v>
      </c>
      <c r="I281" s="71" t="s">
        <v>419</v>
      </c>
      <c r="J281" s="71" t="s">
        <v>419</v>
      </c>
      <c r="K281" s="71" t="s">
        <v>419</v>
      </c>
      <c r="L281" s="71" t="s">
        <v>419</v>
      </c>
      <c r="M281" s="71">
        <v>-83.219308272402969</v>
      </c>
      <c r="N281" s="71">
        <v>-39.321888416504173</v>
      </c>
      <c r="O281" s="71">
        <v>-83.219308272402969</v>
      </c>
      <c r="P281" s="71">
        <v>-39.321888416504173</v>
      </c>
    </row>
    <row r="282" spans="1:16" ht="16">
      <c r="A282" s="97" t="s">
        <v>336</v>
      </c>
      <c r="B282" s="72">
        <v>-8.1979043961221132E-3</v>
      </c>
      <c r="C282" s="72">
        <v>-7.5114304376224794E-3</v>
      </c>
      <c r="D282" s="82" t="s">
        <v>418</v>
      </c>
      <c r="E282" s="82" t="s">
        <v>418</v>
      </c>
      <c r="F282" s="82" t="s">
        <v>418</v>
      </c>
      <c r="G282" s="71">
        <v>0</v>
      </c>
      <c r="H282" s="71">
        <v>0</v>
      </c>
      <c r="I282" s="71" t="s">
        <v>419</v>
      </c>
      <c r="J282" s="71" t="s">
        <v>419</v>
      </c>
      <c r="K282" s="71" t="s">
        <v>419</v>
      </c>
      <c r="L282" s="71" t="s">
        <v>419</v>
      </c>
      <c r="M282" s="71">
        <v>-83.219308272402969</v>
      </c>
      <c r="N282" s="71">
        <v>-39.321888416504173</v>
      </c>
      <c r="O282" s="71">
        <v>-83.219308272402969</v>
      </c>
      <c r="P282" s="71">
        <v>-39.321888416504173</v>
      </c>
    </row>
    <row r="283" spans="1:16" ht="16">
      <c r="A283" s="97" t="s">
        <v>0</v>
      </c>
      <c r="B283" s="72">
        <v>4.4558712898545849E-5</v>
      </c>
      <c r="C283" s="72">
        <v>-3.4217279726261873E-3</v>
      </c>
      <c r="D283" s="82" t="s">
        <v>418</v>
      </c>
      <c r="E283" s="82" t="s">
        <v>418</v>
      </c>
      <c r="F283" s="82" t="s">
        <v>418</v>
      </c>
      <c r="G283" s="71">
        <v>0</v>
      </c>
      <c r="H283" s="71">
        <v>0</v>
      </c>
      <c r="I283" s="71" t="s">
        <v>419</v>
      </c>
      <c r="J283" s="71" t="s">
        <v>419</v>
      </c>
      <c r="K283" s="71" t="s">
        <v>419</v>
      </c>
      <c r="L283" s="71" t="s">
        <v>419</v>
      </c>
      <c r="M283" s="71">
        <v>-83.219308272402969</v>
      </c>
      <c r="N283" s="71">
        <v>-39.321888416504173</v>
      </c>
      <c r="O283" s="71">
        <v>-83.219308272402969</v>
      </c>
      <c r="P283" s="71">
        <v>-39.321888416504173</v>
      </c>
    </row>
    <row r="284" spans="1:16" ht="16">
      <c r="A284" s="97" t="s">
        <v>57</v>
      </c>
      <c r="B284" s="72">
        <v>-3.1444021889971419E-3</v>
      </c>
      <c r="C284" s="72">
        <v>-5.4494349796363473E-3</v>
      </c>
      <c r="D284" s="82" t="s">
        <v>418</v>
      </c>
      <c r="E284" s="82" t="s">
        <v>418</v>
      </c>
      <c r="F284" s="82" t="s">
        <v>418</v>
      </c>
      <c r="G284" s="71">
        <v>0</v>
      </c>
      <c r="H284" s="71">
        <v>0</v>
      </c>
      <c r="I284" s="71" t="s">
        <v>419</v>
      </c>
      <c r="J284" s="71" t="s">
        <v>419</v>
      </c>
      <c r="K284" s="71" t="s">
        <v>419</v>
      </c>
      <c r="L284" s="71" t="s">
        <v>419</v>
      </c>
      <c r="M284" s="71">
        <v>-83.219308272402969</v>
      </c>
      <c r="N284" s="71">
        <v>-39.321888416504173</v>
      </c>
      <c r="O284" s="71">
        <v>-83.219308272402969</v>
      </c>
      <c r="P284" s="71">
        <v>-39.321888416504173</v>
      </c>
    </row>
    <row r="285" spans="1:16" ht="16">
      <c r="A285" s="97" t="s">
        <v>68</v>
      </c>
      <c r="B285" s="72">
        <v>-1.0985814650284031E-2</v>
      </c>
      <c r="C285" s="72">
        <v>-1.5630018199336293E-2</v>
      </c>
      <c r="D285" s="82" t="s">
        <v>418</v>
      </c>
      <c r="E285" s="82" t="s">
        <v>418</v>
      </c>
      <c r="F285" s="82" t="s">
        <v>418</v>
      </c>
      <c r="G285" s="71">
        <v>0</v>
      </c>
      <c r="H285" s="71">
        <v>0</v>
      </c>
      <c r="I285" s="71" t="s">
        <v>419</v>
      </c>
      <c r="J285" s="71" t="s">
        <v>419</v>
      </c>
      <c r="K285" s="71" t="s">
        <v>419</v>
      </c>
      <c r="L285" s="71" t="s">
        <v>419</v>
      </c>
      <c r="M285" s="71">
        <v>-83.219308272402969</v>
      </c>
      <c r="N285" s="71">
        <v>-39.321888416504173</v>
      </c>
      <c r="O285" s="71">
        <v>-83.219308272402969</v>
      </c>
      <c r="P285" s="71">
        <v>-39.321888416504173</v>
      </c>
    </row>
    <row r="286" spans="1:16" ht="16">
      <c r="A286" s="97" t="s">
        <v>89</v>
      </c>
      <c r="B286" s="72">
        <v>-1.1647711265229121E-2</v>
      </c>
      <c r="C286" s="72">
        <v>-1.0521885521885821E-3</v>
      </c>
      <c r="D286" s="82" t="s">
        <v>418</v>
      </c>
      <c r="E286" s="82" t="s">
        <v>418</v>
      </c>
      <c r="F286" s="82" t="s">
        <v>418</v>
      </c>
      <c r="G286" s="71">
        <v>0</v>
      </c>
      <c r="H286" s="71">
        <v>0</v>
      </c>
      <c r="I286" s="71" t="s">
        <v>419</v>
      </c>
      <c r="J286" s="71" t="s">
        <v>419</v>
      </c>
      <c r="K286" s="71" t="s">
        <v>419</v>
      </c>
      <c r="L286" s="71" t="s">
        <v>419</v>
      </c>
      <c r="M286" s="71">
        <v>-83.219308272402969</v>
      </c>
      <c r="N286" s="71">
        <v>-39.321888416504173</v>
      </c>
      <c r="O286" s="71">
        <v>-83.219308272402969</v>
      </c>
      <c r="P286" s="71">
        <v>-39.321888416504173</v>
      </c>
    </row>
    <row r="287" spans="1:16" ht="16">
      <c r="A287" s="97" t="s">
        <v>92</v>
      </c>
      <c r="B287" s="72">
        <v>-5.1912329006896796E-3</v>
      </c>
      <c r="C287" s="72">
        <v>-9.2792678276344409E-3</v>
      </c>
      <c r="D287" s="82" t="s">
        <v>418</v>
      </c>
      <c r="E287" s="82" t="s">
        <v>418</v>
      </c>
      <c r="F287" s="82" t="s">
        <v>418</v>
      </c>
      <c r="G287" s="71">
        <v>0</v>
      </c>
      <c r="H287" s="71">
        <v>0</v>
      </c>
      <c r="I287" s="71" t="s">
        <v>419</v>
      </c>
      <c r="J287" s="71" t="s">
        <v>419</v>
      </c>
      <c r="K287" s="71" t="s">
        <v>419</v>
      </c>
      <c r="L287" s="71" t="s">
        <v>419</v>
      </c>
      <c r="M287" s="71">
        <v>-83.219308272402969</v>
      </c>
      <c r="N287" s="71">
        <v>-39.321888416504173</v>
      </c>
      <c r="O287" s="71">
        <v>-83.219308272402969</v>
      </c>
      <c r="P287" s="71">
        <v>-39.321888416504173</v>
      </c>
    </row>
    <row r="288" spans="1:16" ht="16">
      <c r="A288" s="97" t="s">
        <v>102</v>
      </c>
      <c r="B288" s="72">
        <v>-5.6314911189414563E-3</v>
      </c>
      <c r="C288" s="72">
        <v>-1.336064843680429E-3</v>
      </c>
      <c r="D288" s="82" t="s">
        <v>418</v>
      </c>
      <c r="E288" s="82" t="s">
        <v>418</v>
      </c>
      <c r="F288" s="82" t="s">
        <v>418</v>
      </c>
      <c r="G288" s="71">
        <v>0</v>
      </c>
      <c r="H288" s="71">
        <v>0</v>
      </c>
      <c r="I288" s="71" t="s">
        <v>419</v>
      </c>
      <c r="J288" s="71" t="s">
        <v>419</v>
      </c>
      <c r="K288" s="71" t="s">
        <v>419</v>
      </c>
      <c r="L288" s="71" t="s">
        <v>419</v>
      </c>
      <c r="M288" s="71">
        <v>-83.219308272402969</v>
      </c>
      <c r="N288" s="71">
        <v>-39.321888416504173</v>
      </c>
      <c r="O288" s="71">
        <v>-83.219308272402969</v>
      </c>
      <c r="P288" s="71">
        <v>-39.321888416504173</v>
      </c>
    </row>
    <row r="289" spans="1:16" ht="16">
      <c r="A289" s="97" t="s">
        <v>132</v>
      </c>
      <c r="B289" s="72">
        <v>4.5691262869289595E-3</v>
      </c>
      <c r="C289" s="72">
        <v>1.9053868187610679E-3</v>
      </c>
      <c r="D289" s="82" t="s">
        <v>418</v>
      </c>
      <c r="E289" s="82" t="s">
        <v>418</v>
      </c>
      <c r="F289" s="82" t="s">
        <v>418</v>
      </c>
      <c r="G289" s="71">
        <v>0</v>
      </c>
      <c r="H289" s="71">
        <v>0</v>
      </c>
      <c r="I289" s="71" t="s">
        <v>419</v>
      </c>
      <c r="J289" s="71" t="s">
        <v>419</v>
      </c>
      <c r="K289" s="71" t="s">
        <v>419</v>
      </c>
      <c r="L289" s="71" t="s">
        <v>419</v>
      </c>
      <c r="M289" s="71">
        <v>-83.219308272402969</v>
      </c>
      <c r="N289" s="71">
        <v>-39.321888416504173</v>
      </c>
      <c r="O289" s="71">
        <v>-83.219308272402969</v>
      </c>
      <c r="P289" s="71">
        <v>-39.321888416504173</v>
      </c>
    </row>
    <row r="290" spans="1:16" ht="16">
      <c r="A290" s="97" t="s">
        <v>173</v>
      </c>
      <c r="B290" s="72">
        <v>-5.3101071684998891E-3</v>
      </c>
      <c r="C290" s="72">
        <v>-4.9152542372881136E-3</v>
      </c>
      <c r="D290" s="82" t="s">
        <v>418</v>
      </c>
      <c r="E290" s="82" t="s">
        <v>418</v>
      </c>
      <c r="F290" s="82" t="s">
        <v>418</v>
      </c>
      <c r="G290" s="71">
        <v>0</v>
      </c>
      <c r="H290" s="71">
        <v>0</v>
      </c>
      <c r="I290" s="71" t="s">
        <v>419</v>
      </c>
      <c r="J290" s="71" t="s">
        <v>419</v>
      </c>
      <c r="K290" s="71" t="s">
        <v>419</v>
      </c>
      <c r="L290" s="71" t="s">
        <v>419</v>
      </c>
      <c r="M290" s="71">
        <v>-83.219308272402969</v>
      </c>
      <c r="N290" s="71">
        <v>-39.321888416504173</v>
      </c>
      <c r="O290" s="71">
        <v>-83.219308272402969</v>
      </c>
      <c r="P290" s="71">
        <v>-39.321888416504173</v>
      </c>
    </row>
    <row r="291" spans="1:16" ht="16">
      <c r="A291" s="97" t="s">
        <v>176</v>
      </c>
      <c r="B291" s="72">
        <v>1.3689529357241437E-3</v>
      </c>
      <c r="C291" s="72">
        <v>7.5596503661712333E-4</v>
      </c>
      <c r="D291" s="82" t="s">
        <v>418</v>
      </c>
      <c r="E291" s="82" t="s">
        <v>418</v>
      </c>
      <c r="F291" s="82" t="s">
        <v>418</v>
      </c>
      <c r="G291" s="71">
        <v>0</v>
      </c>
      <c r="H291" s="71">
        <v>0</v>
      </c>
      <c r="I291" s="71" t="s">
        <v>419</v>
      </c>
      <c r="J291" s="71" t="s">
        <v>419</v>
      </c>
      <c r="K291" s="71" t="s">
        <v>419</v>
      </c>
      <c r="L291" s="71" t="s">
        <v>419</v>
      </c>
      <c r="M291" s="71">
        <v>-83.219308272402969</v>
      </c>
      <c r="N291" s="71">
        <v>-39.321888416504173</v>
      </c>
      <c r="O291" s="71">
        <v>-83.219308272402969</v>
      </c>
      <c r="P291" s="71">
        <v>-39.321888416504173</v>
      </c>
    </row>
    <row r="292" spans="1:16" ht="16">
      <c r="A292" s="97" t="s">
        <v>279</v>
      </c>
      <c r="B292" s="72">
        <v>-6.8432486831839778E-3</v>
      </c>
      <c r="C292" s="72">
        <v>-1.5625E-2</v>
      </c>
      <c r="D292" s="82" t="s">
        <v>418</v>
      </c>
      <c r="E292" s="82" t="s">
        <v>418</v>
      </c>
      <c r="F292" s="82" t="s">
        <v>418</v>
      </c>
      <c r="G292" s="71">
        <v>0</v>
      </c>
      <c r="H292" s="71">
        <v>0</v>
      </c>
      <c r="I292" s="71" t="s">
        <v>419</v>
      </c>
      <c r="J292" s="71" t="s">
        <v>419</v>
      </c>
      <c r="K292" s="71" t="s">
        <v>419</v>
      </c>
      <c r="L292" s="71" t="s">
        <v>419</v>
      </c>
      <c r="M292" s="71">
        <v>-83.219308272402969</v>
      </c>
      <c r="N292" s="71">
        <v>-39.321888416504173</v>
      </c>
      <c r="O292" s="71">
        <v>-83.219308272402969</v>
      </c>
      <c r="P292" s="71">
        <v>-39.321888416504173</v>
      </c>
    </row>
    <row r="293" spans="1:16" ht="16">
      <c r="A293" s="97" t="s">
        <v>290</v>
      </c>
      <c r="B293" s="72">
        <v>-1.0694255752014548E-2</v>
      </c>
      <c r="C293" s="72">
        <v>2.8453999367687999E-3</v>
      </c>
      <c r="D293" s="82" t="s">
        <v>418</v>
      </c>
      <c r="E293" s="82" t="s">
        <v>418</v>
      </c>
      <c r="F293" s="82" t="s">
        <v>418</v>
      </c>
      <c r="G293" s="71">
        <v>0</v>
      </c>
      <c r="H293" s="71">
        <v>0</v>
      </c>
      <c r="I293" s="71" t="s">
        <v>419</v>
      </c>
      <c r="J293" s="71" t="s">
        <v>419</v>
      </c>
      <c r="K293" s="71" t="s">
        <v>419</v>
      </c>
      <c r="L293" s="71" t="s">
        <v>419</v>
      </c>
      <c r="M293" s="71">
        <v>-83.219308272402969</v>
      </c>
      <c r="N293" s="71">
        <v>-39.321888416504173</v>
      </c>
      <c r="O293" s="71">
        <v>-83.219308272402969</v>
      </c>
      <c r="P293" s="71">
        <v>-39.321888416504173</v>
      </c>
    </row>
    <row r="294" spans="1:16" ht="16">
      <c r="A294" s="97" t="s">
        <v>291</v>
      </c>
      <c r="B294" s="72">
        <v>-1.5912186426358721E-2</v>
      </c>
      <c r="C294" s="72">
        <v>-1.1366384522370043E-2</v>
      </c>
      <c r="D294" s="82" t="s">
        <v>418</v>
      </c>
      <c r="E294" s="82" t="s">
        <v>418</v>
      </c>
      <c r="F294" s="82" t="s">
        <v>418</v>
      </c>
      <c r="G294" s="71">
        <v>0</v>
      </c>
      <c r="H294" s="71">
        <v>0</v>
      </c>
      <c r="I294" s="71" t="s">
        <v>419</v>
      </c>
      <c r="J294" s="70"/>
      <c r="K294" s="71" t="s">
        <v>419</v>
      </c>
      <c r="L294" s="70"/>
      <c r="M294" s="71">
        <v>-83.219308272402969</v>
      </c>
      <c r="N294" s="71">
        <v>-39.321888416504173</v>
      </c>
      <c r="O294" s="71">
        <v>-83.219308272402969</v>
      </c>
      <c r="P294" s="71">
        <v>-39.321888416504173</v>
      </c>
    </row>
    <row r="295" spans="1:16">
      <c r="A295" s="40"/>
      <c r="B295" s="72"/>
      <c r="C295" s="72"/>
      <c r="D295" s="73"/>
      <c r="E295" s="73"/>
      <c r="G295" s="43"/>
      <c r="I295" s="43"/>
    </row>
    <row r="296" spans="1:16">
      <c r="A296" s="40"/>
      <c r="B296" s="72"/>
      <c r="C296" s="72"/>
      <c r="D296" s="73"/>
      <c r="E296" s="73"/>
      <c r="G296" s="43"/>
      <c r="I296" s="43"/>
    </row>
    <row r="297" spans="1:16">
      <c r="A297" s="40"/>
      <c r="B297" s="72"/>
      <c r="C297" s="72"/>
      <c r="D297" s="73"/>
      <c r="E297" s="73"/>
      <c r="G297" s="43"/>
      <c r="I297" s="43"/>
    </row>
    <row r="298" spans="1:16">
      <c r="A298" s="40"/>
      <c r="B298" s="72"/>
      <c r="C298" s="72"/>
      <c r="D298" s="73"/>
      <c r="E298" s="73"/>
      <c r="G298" s="43"/>
      <c r="I298" s="43"/>
    </row>
    <row r="299" spans="1:16">
      <c r="A299" s="40"/>
    </row>
    <row r="300" spans="1:16">
      <c r="A300" s="40"/>
    </row>
  </sheetData>
  <phoneticPr fontId="18"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87B6D-E4C6-4E59-B4C8-232BC52269F0}">
  <dimension ref="A1:S294"/>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4"/>
  <cols>
    <col min="1" max="1" width="17.81640625" style="42" customWidth="1"/>
    <col min="2" max="2" width="23" style="42" customWidth="1"/>
    <col min="3" max="3" width="23.26953125" style="42" customWidth="1"/>
    <col min="4" max="4" width="9.7265625" style="42" bestFit="1" customWidth="1"/>
    <col min="5" max="7" width="0" style="42" hidden="1" customWidth="1"/>
    <col min="8" max="8" width="22.81640625" style="42" customWidth="1"/>
    <col min="9" max="9" width="26.54296875" style="42" customWidth="1"/>
    <col min="10" max="10" width="4.453125" style="42" customWidth="1"/>
    <col min="11" max="11" width="20.81640625" style="42" customWidth="1"/>
    <col min="12" max="12" width="29.1796875" style="42" customWidth="1"/>
    <col min="13" max="13" width="21.54296875" style="42" customWidth="1"/>
    <col min="14" max="14" width="13.26953125" style="42" customWidth="1"/>
    <col min="15" max="15" width="32.54296875" style="42" customWidth="1"/>
    <col min="16" max="16" width="20.453125" style="42" customWidth="1"/>
    <col min="17" max="17" width="7.1796875" style="42" customWidth="1"/>
    <col min="18" max="18" width="12.1796875" style="42" customWidth="1"/>
    <col min="19" max="19" width="17.453125" style="42" customWidth="1"/>
    <col min="20" max="16384" width="8.7265625" style="42"/>
  </cols>
  <sheetData>
    <row r="1" spans="1:19">
      <c r="A1" s="92" t="s">
        <v>425</v>
      </c>
      <c r="B1" s="98"/>
      <c r="C1" s="98"/>
      <c r="D1" s="98"/>
      <c r="E1" s="98"/>
      <c r="F1" s="98"/>
      <c r="G1" s="98"/>
      <c r="H1" s="98"/>
    </row>
    <row r="2" spans="1:19">
      <c r="B2" s="64"/>
      <c r="C2" s="64"/>
      <c r="D2" s="65"/>
    </row>
    <row r="3" spans="1:19">
      <c r="B3" s="122" t="s">
        <v>375</v>
      </c>
      <c r="C3" s="122"/>
      <c r="D3" s="122"/>
      <c r="E3" s="122"/>
      <c r="F3" s="122"/>
      <c r="G3" s="122"/>
      <c r="H3" s="122"/>
      <c r="I3" s="122"/>
      <c r="K3" s="122" t="s">
        <v>381</v>
      </c>
      <c r="L3" s="122"/>
      <c r="M3" s="122"/>
      <c r="N3" s="122"/>
      <c r="O3" s="123"/>
      <c r="P3" s="122"/>
      <c r="Q3" s="62"/>
      <c r="R3" s="122" t="s">
        <v>382</v>
      </c>
      <c r="S3" s="122"/>
    </row>
    <row r="4" spans="1:19" ht="56.5" customHeight="1">
      <c r="B4" s="100" t="s">
        <v>369</v>
      </c>
      <c r="C4" s="100" t="s">
        <v>370</v>
      </c>
      <c r="D4" s="100" t="s">
        <v>371</v>
      </c>
      <c r="E4" s="101" t="s">
        <v>358</v>
      </c>
      <c r="F4" s="100" t="s">
        <v>359</v>
      </c>
      <c r="G4" s="101" t="s">
        <v>360</v>
      </c>
      <c r="H4" s="105" t="s">
        <v>372</v>
      </c>
      <c r="I4" s="107" t="s">
        <v>403</v>
      </c>
      <c r="J4" s="100"/>
      <c r="K4" s="100" t="s">
        <v>374</v>
      </c>
      <c r="L4" s="100" t="s">
        <v>377</v>
      </c>
      <c r="M4" s="100" t="s">
        <v>376</v>
      </c>
      <c r="N4" s="100" t="s">
        <v>378</v>
      </c>
      <c r="O4" s="105" t="s">
        <v>379</v>
      </c>
      <c r="P4" s="107" t="s">
        <v>380</v>
      </c>
      <c r="Q4" s="104"/>
      <c r="R4" s="105" t="s">
        <v>365</v>
      </c>
      <c r="S4" s="107" t="s">
        <v>366</v>
      </c>
    </row>
    <row r="5" spans="1:19" ht="16">
      <c r="A5" s="97" t="s">
        <v>22</v>
      </c>
      <c r="B5" s="71">
        <v>1959914</v>
      </c>
      <c r="C5" s="71">
        <v>3031169</v>
      </c>
      <c r="D5" s="71">
        <v>95383</v>
      </c>
      <c r="E5" s="82">
        <v>1.75383</v>
      </c>
      <c r="F5" s="71">
        <v>0</v>
      </c>
      <c r="G5" s="71">
        <v>0</v>
      </c>
      <c r="H5" s="106">
        <v>0</v>
      </c>
      <c r="I5" s="108">
        <v>0</v>
      </c>
      <c r="J5" s="43"/>
      <c r="K5" s="71">
        <v>-440.93332570540952</v>
      </c>
      <c r="L5" s="71">
        <v>0</v>
      </c>
      <c r="M5" s="71">
        <v>0</v>
      </c>
      <c r="N5" s="71">
        <v>0</v>
      </c>
      <c r="O5" s="106">
        <v>0</v>
      </c>
      <c r="P5" s="108">
        <v>0</v>
      </c>
      <c r="Q5" s="71"/>
      <c r="R5" s="106">
        <v>0</v>
      </c>
      <c r="S5" s="108">
        <v>0</v>
      </c>
    </row>
    <row r="6" spans="1:19" ht="16">
      <c r="A6" s="97" t="s">
        <v>29</v>
      </c>
      <c r="B6" s="71">
        <v>2159786</v>
      </c>
      <c r="C6" s="71">
        <v>3080751</v>
      </c>
      <c r="D6" s="71">
        <v>32692</v>
      </c>
      <c r="E6" s="82">
        <v>1.1269199999999999</v>
      </c>
      <c r="F6" s="71">
        <v>0</v>
      </c>
      <c r="G6" s="71">
        <v>0</v>
      </c>
      <c r="H6" s="106">
        <v>0</v>
      </c>
      <c r="I6" s="108">
        <v>0</v>
      </c>
      <c r="J6" s="43"/>
      <c r="K6" s="71">
        <v>-1861.9333257054095</v>
      </c>
      <c r="L6" s="71">
        <v>387.43332570540952</v>
      </c>
      <c r="M6" s="71">
        <v>0</v>
      </c>
      <c r="N6" s="71">
        <v>0</v>
      </c>
      <c r="O6" s="106">
        <v>387.43332570540952</v>
      </c>
      <c r="P6" s="108">
        <v>0</v>
      </c>
      <c r="Q6" s="71"/>
      <c r="R6" s="106">
        <v>387.43332570540952</v>
      </c>
      <c r="S6" s="108">
        <v>0</v>
      </c>
    </row>
    <row r="7" spans="1:19" ht="16">
      <c r="A7" s="97" t="s">
        <v>33</v>
      </c>
      <c r="B7" s="71">
        <v>2127878</v>
      </c>
      <c r="C7" s="71">
        <v>3164109</v>
      </c>
      <c r="D7" s="71">
        <v>29123</v>
      </c>
      <c r="E7" s="82">
        <v>1.0912299999999999</v>
      </c>
      <c r="F7" s="71">
        <v>0</v>
      </c>
      <c r="G7" s="71">
        <v>0</v>
      </c>
      <c r="H7" s="106">
        <v>0</v>
      </c>
      <c r="I7" s="108">
        <v>0</v>
      </c>
      <c r="J7" s="43"/>
      <c r="K7" s="71">
        <v>-1288.9333257053972</v>
      </c>
      <c r="L7" s="71">
        <v>0</v>
      </c>
      <c r="M7" s="71">
        <v>0</v>
      </c>
      <c r="N7" s="71">
        <v>0</v>
      </c>
      <c r="O7" s="106">
        <v>0</v>
      </c>
      <c r="P7" s="108">
        <v>0</v>
      </c>
      <c r="Q7" s="71"/>
      <c r="R7" s="106">
        <v>0</v>
      </c>
      <c r="S7" s="108">
        <v>0</v>
      </c>
    </row>
    <row r="8" spans="1:19" ht="16">
      <c r="A8" s="97" t="s">
        <v>67</v>
      </c>
      <c r="B8" s="71">
        <v>1890166</v>
      </c>
      <c r="C8" s="71">
        <v>2897911</v>
      </c>
      <c r="D8" s="71">
        <v>97683</v>
      </c>
      <c r="E8" s="82">
        <v>1.7768299999999999</v>
      </c>
      <c r="F8" s="71">
        <v>0</v>
      </c>
      <c r="G8" s="71">
        <v>0</v>
      </c>
      <c r="H8" s="106">
        <v>0</v>
      </c>
      <c r="I8" s="108">
        <v>0</v>
      </c>
      <c r="J8" s="43"/>
      <c r="K8" s="71">
        <v>-904.9333257054077</v>
      </c>
      <c r="L8" s="71">
        <v>0</v>
      </c>
      <c r="M8" s="71">
        <v>0</v>
      </c>
      <c r="N8" s="71">
        <v>0</v>
      </c>
      <c r="O8" s="106">
        <v>0</v>
      </c>
      <c r="P8" s="108">
        <v>0</v>
      </c>
      <c r="Q8" s="71"/>
      <c r="R8" s="106">
        <v>0</v>
      </c>
      <c r="S8" s="108">
        <v>0</v>
      </c>
    </row>
    <row r="9" spans="1:19" ht="16">
      <c r="A9" s="97" t="s">
        <v>75</v>
      </c>
      <c r="B9" s="71">
        <v>2118808</v>
      </c>
      <c r="C9" s="71">
        <v>3051420</v>
      </c>
      <c r="D9" s="71">
        <v>114504</v>
      </c>
      <c r="E9" s="82">
        <v>1.9450400000000001</v>
      </c>
      <c r="F9" s="71">
        <v>0</v>
      </c>
      <c r="G9" s="71">
        <v>0</v>
      </c>
      <c r="H9" s="106">
        <v>0</v>
      </c>
      <c r="I9" s="108">
        <v>0</v>
      </c>
      <c r="J9" s="43"/>
      <c r="K9" s="71">
        <v>-815.93332570539678</v>
      </c>
      <c r="L9" s="71">
        <v>0</v>
      </c>
      <c r="M9" s="71">
        <v>0</v>
      </c>
      <c r="N9" s="71">
        <v>0</v>
      </c>
      <c r="O9" s="106">
        <v>0</v>
      </c>
      <c r="P9" s="108">
        <v>0</v>
      </c>
      <c r="Q9" s="71"/>
      <c r="R9" s="106">
        <v>0</v>
      </c>
      <c r="S9" s="108">
        <v>0</v>
      </c>
    </row>
    <row r="10" spans="1:19" ht="16">
      <c r="A10" s="97" t="s">
        <v>90</v>
      </c>
      <c r="B10" s="71">
        <v>2031007</v>
      </c>
      <c r="C10" s="71">
        <v>3117970</v>
      </c>
      <c r="D10" s="71">
        <v>85460</v>
      </c>
      <c r="E10" s="82">
        <v>1.6545999999999998</v>
      </c>
      <c r="F10" s="71">
        <v>0</v>
      </c>
      <c r="G10" s="71">
        <v>0</v>
      </c>
      <c r="H10" s="106">
        <v>0</v>
      </c>
      <c r="I10" s="108">
        <v>0</v>
      </c>
      <c r="J10" s="43"/>
      <c r="K10" s="71">
        <v>-786.9333257054077</v>
      </c>
      <c r="L10" s="71">
        <v>0</v>
      </c>
      <c r="M10" s="71">
        <v>0</v>
      </c>
      <c r="N10" s="71">
        <v>0</v>
      </c>
      <c r="O10" s="106">
        <v>0</v>
      </c>
      <c r="P10" s="108">
        <v>0</v>
      </c>
      <c r="Q10" s="71"/>
      <c r="R10" s="106">
        <v>0</v>
      </c>
      <c r="S10" s="108">
        <v>0</v>
      </c>
    </row>
    <row r="11" spans="1:19" ht="16">
      <c r="A11" s="97" t="s">
        <v>122</v>
      </c>
      <c r="B11" s="71">
        <v>2132346</v>
      </c>
      <c r="C11" s="71">
        <v>3049780</v>
      </c>
      <c r="D11" s="71">
        <v>48432</v>
      </c>
      <c r="E11" s="82">
        <v>1.2843200000000001</v>
      </c>
      <c r="F11" s="71">
        <v>0</v>
      </c>
      <c r="G11" s="71">
        <v>0</v>
      </c>
      <c r="H11" s="106">
        <v>0</v>
      </c>
      <c r="I11" s="108">
        <v>0</v>
      </c>
      <c r="J11" s="43"/>
      <c r="K11" s="71">
        <v>-1261.9333257054077</v>
      </c>
      <c r="L11" s="71">
        <v>0</v>
      </c>
      <c r="M11" s="71">
        <v>0</v>
      </c>
      <c r="N11" s="71">
        <v>0</v>
      </c>
      <c r="O11" s="106">
        <v>0</v>
      </c>
      <c r="P11" s="108">
        <v>0</v>
      </c>
      <c r="Q11" s="71"/>
      <c r="R11" s="106">
        <v>0</v>
      </c>
      <c r="S11" s="108">
        <v>0</v>
      </c>
    </row>
    <row r="12" spans="1:19" ht="16">
      <c r="A12" s="97" t="s">
        <v>152</v>
      </c>
      <c r="B12" s="71">
        <v>2127060</v>
      </c>
      <c r="C12" s="71">
        <v>3034201</v>
      </c>
      <c r="D12" s="71">
        <v>109486</v>
      </c>
      <c r="E12" s="82">
        <v>1.89486</v>
      </c>
      <c r="F12" s="71">
        <v>0</v>
      </c>
      <c r="G12" s="71">
        <v>0</v>
      </c>
      <c r="H12" s="106">
        <v>0</v>
      </c>
      <c r="I12" s="108">
        <v>0</v>
      </c>
      <c r="J12" s="43"/>
      <c r="K12" s="71">
        <v>-1418.9333257053972</v>
      </c>
      <c r="L12" s="71">
        <v>0</v>
      </c>
      <c r="M12" s="71">
        <v>0</v>
      </c>
      <c r="N12" s="71">
        <v>0</v>
      </c>
      <c r="O12" s="106">
        <v>0</v>
      </c>
      <c r="P12" s="108">
        <v>0</v>
      </c>
      <c r="Q12" s="71"/>
      <c r="R12" s="106">
        <v>0</v>
      </c>
      <c r="S12" s="108">
        <v>0</v>
      </c>
    </row>
    <row r="13" spans="1:19" ht="16">
      <c r="A13" s="97" t="s">
        <v>158</v>
      </c>
      <c r="B13" s="71">
        <v>64107</v>
      </c>
      <c r="C13" s="71">
        <v>2746072</v>
      </c>
      <c r="D13" s="71">
        <v>65587</v>
      </c>
      <c r="E13" s="82">
        <v>1.45587</v>
      </c>
      <c r="F13" s="71">
        <v>0</v>
      </c>
      <c r="G13" s="71">
        <v>0</v>
      </c>
      <c r="H13" s="106">
        <v>0</v>
      </c>
      <c r="I13" s="108">
        <v>0</v>
      </c>
      <c r="J13" s="43"/>
      <c r="K13" s="71">
        <v>1007.0666742945905</v>
      </c>
      <c r="L13" s="71">
        <v>0</v>
      </c>
      <c r="M13" s="71">
        <v>0</v>
      </c>
      <c r="N13" s="71">
        <v>0</v>
      </c>
      <c r="O13" s="106">
        <v>0</v>
      </c>
      <c r="P13" s="108">
        <v>0</v>
      </c>
      <c r="Q13" s="71"/>
      <c r="R13" s="106">
        <v>0</v>
      </c>
      <c r="S13" s="108">
        <v>0</v>
      </c>
    </row>
    <row r="14" spans="1:19" ht="16">
      <c r="A14" s="97" t="s">
        <v>161</v>
      </c>
      <c r="B14" s="71">
        <v>416183</v>
      </c>
      <c r="C14" s="71">
        <v>3140652</v>
      </c>
      <c r="D14" s="71">
        <v>11664</v>
      </c>
      <c r="E14" s="82">
        <v>0.91664000000000001</v>
      </c>
      <c r="F14" s="71">
        <v>0</v>
      </c>
      <c r="G14" s="71">
        <v>0</v>
      </c>
      <c r="H14" s="106">
        <v>0</v>
      </c>
      <c r="I14" s="108">
        <v>0</v>
      </c>
      <c r="J14" s="43"/>
      <c r="K14" s="71">
        <v>-1622.9333257054077</v>
      </c>
      <c r="L14" s="71">
        <v>148.4333257054077</v>
      </c>
      <c r="M14" s="71">
        <v>0</v>
      </c>
      <c r="N14" s="71">
        <v>0</v>
      </c>
      <c r="O14" s="106">
        <v>148.4333257054077</v>
      </c>
      <c r="P14" s="108">
        <v>0</v>
      </c>
      <c r="Q14" s="71"/>
      <c r="R14" s="106">
        <v>148.4333257054077</v>
      </c>
      <c r="S14" s="108">
        <v>0</v>
      </c>
    </row>
    <row r="15" spans="1:19" ht="16">
      <c r="A15" s="97" t="s">
        <v>163</v>
      </c>
      <c r="B15" s="71">
        <v>86637</v>
      </c>
      <c r="C15" s="71">
        <v>2541303</v>
      </c>
      <c r="D15" s="71">
        <v>30043</v>
      </c>
      <c r="E15" s="82">
        <v>1.10043</v>
      </c>
      <c r="F15" s="71">
        <v>0</v>
      </c>
      <c r="G15" s="71">
        <v>0</v>
      </c>
      <c r="H15" s="106">
        <v>0</v>
      </c>
      <c r="I15" s="108">
        <v>0</v>
      </c>
      <c r="J15" s="43"/>
      <c r="K15" s="71">
        <v>-447.9333257054077</v>
      </c>
      <c r="L15" s="71">
        <v>0</v>
      </c>
      <c r="M15" s="71">
        <v>0</v>
      </c>
      <c r="N15" s="71">
        <v>0</v>
      </c>
      <c r="O15" s="106">
        <v>0</v>
      </c>
      <c r="P15" s="108">
        <v>0</v>
      </c>
      <c r="Q15" s="71"/>
      <c r="R15" s="106">
        <v>0</v>
      </c>
      <c r="S15" s="108">
        <v>0</v>
      </c>
    </row>
    <row r="16" spans="1:19" ht="16">
      <c r="A16" s="97" t="s">
        <v>182</v>
      </c>
      <c r="B16" s="71">
        <v>1793520</v>
      </c>
      <c r="C16" s="71">
        <v>3094289</v>
      </c>
      <c r="D16" s="71">
        <v>17352</v>
      </c>
      <c r="E16" s="82">
        <v>0.97352000000000005</v>
      </c>
      <c r="F16" s="71">
        <v>0</v>
      </c>
      <c r="G16" s="71">
        <v>0</v>
      </c>
      <c r="H16" s="106">
        <v>0</v>
      </c>
      <c r="I16" s="108">
        <v>0</v>
      </c>
      <c r="J16" s="43"/>
      <c r="K16" s="71">
        <v>-1112.9333257054077</v>
      </c>
      <c r="L16" s="71">
        <v>0</v>
      </c>
      <c r="M16" s="71">
        <v>0</v>
      </c>
      <c r="N16" s="71">
        <v>0</v>
      </c>
      <c r="O16" s="106">
        <v>0</v>
      </c>
      <c r="P16" s="108">
        <v>0</v>
      </c>
      <c r="Q16" s="71"/>
      <c r="R16" s="106">
        <v>0</v>
      </c>
      <c r="S16" s="108">
        <v>0</v>
      </c>
    </row>
    <row r="17" spans="1:19" ht="16">
      <c r="A17" s="97" t="s">
        <v>184</v>
      </c>
      <c r="B17" s="71">
        <v>1083728</v>
      </c>
      <c r="C17" s="71">
        <v>3106222</v>
      </c>
      <c r="D17" s="71">
        <v>51876</v>
      </c>
      <c r="E17" s="82">
        <v>1.3187599999999999</v>
      </c>
      <c r="F17" s="71">
        <v>0</v>
      </c>
      <c r="G17" s="71">
        <v>0</v>
      </c>
      <c r="H17" s="106">
        <v>0</v>
      </c>
      <c r="I17" s="108">
        <v>0</v>
      </c>
      <c r="J17" s="43"/>
      <c r="K17" s="71">
        <v>-123.93332570540952</v>
      </c>
      <c r="L17" s="71">
        <v>0</v>
      </c>
      <c r="M17" s="71">
        <v>0</v>
      </c>
      <c r="N17" s="71">
        <v>0</v>
      </c>
      <c r="O17" s="106">
        <v>0</v>
      </c>
      <c r="P17" s="108">
        <v>0</v>
      </c>
      <c r="Q17" s="71"/>
      <c r="R17" s="106">
        <v>0</v>
      </c>
      <c r="S17" s="108">
        <v>0</v>
      </c>
    </row>
    <row r="18" spans="1:19" ht="16">
      <c r="A18" s="97" t="s">
        <v>194</v>
      </c>
      <c r="B18" s="71">
        <v>2144273</v>
      </c>
      <c r="C18" s="71">
        <v>3110978</v>
      </c>
      <c r="D18" s="71">
        <v>76237</v>
      </c>
      <c r="E18" s="82">
        <v>1.56237</v>
      </c>
      <c r="F18" s="71">
        <v>0</v>
      </c>
      <c r="G18" s="71">
        <v>0</v>
      </c>
      <c r="H18" s="106">
        <v>0</v>
      </c>
      <c r="I18" s="108">
        <v>0</v>
      </c>
      <c r="J18" s="43"/>
      <c r="K18" s="71">
        <v>-671.93332570539644</v>
      </c>
      <c r="L18" s="71">
        <v>0</v>
      </c>
      <c r="M18" s="71">
        <v>0</v>
      </c>
      <c r="N18" s="71">
        <v>0</v>
      </c>
      <c r="O18" s="106">
        <v>0</v>
      </c>
      <c r="P18" s="108">
        <v>0</v>
      </c>
      <c r="Q18" s="71"/>
      <c r="R18" s="106">
        <v>0</v>
      </c>
      <c r="S18" s="108">
        <v>0</v>
      </c>
    </row>
    <row r="19" spans="1:19" ht="16">
      <c r="A19" s="97" t="s">
        <v>195</v>
      </c>
      <c r="B19" s="71">
        <v>2232689</v>
      </c>
      <c r="C19" s="71">
        <v>3158385</v>
      </c>
      <c r="D19" s="71">
        <v>85450</v>
      </c>
      <c r="E19" s="82">
        <v>1.6545000000000001</v>
      </c>
      <c r="F19" s="71">
        <v>0</v>
      </c>
      <c r="G19" s="71">
        <v>0</v>
      </c>
      <c r="H19" s="106">
        <v>0</v>
      </c>
      <c r="I19" s="108">
        <v>0</v>
      </c>
      <c r="J19" s="43"/>
      <c r="K19" s="71">
        <v>-70.933325705407697</v>
      </c>
      <c r="L19" s="71">
        <v>0</v>
      </c>
      <c r="M19" s="71">
        <v>0</v>
      </c>
      <c r="N19" s="71">
        <v>0</v>
      </c>
      <c r="O19" s="106">
        <v>0</v>
      </c>
      <c r="P19" s="108">
        <v>0</v>
      </c>
      <c r="Q19" s="71"/>
      <c r="R19" s="106">
        <v>0</v>
      </c>
      <c r="S19" s="108">
        <v>0</v>
      </c>
    </row>
    <row r="20" spans="1:19" ht="16">
      <c r="A20" s="97" t="s">
        <v>200</v>
      </c>
      <c r="B20" s="71">
        <v>2238463</v>
      </c>
      <c r="C20" s="71">
        <v>3170615</v>
      </c>
      <c r="D20" s="71">
        <v>984748</v>
      </c>
      <c r="E20" s="82">
        <v>10.64748</v>
      </c>
      <c r="F20" s="71">
        <v>0</v>
      </c>
      <c r="G20" s="71">
        <v>0</v>
      </c>
      <c r="H20" s="106">
        <v>0</v>
      </c>
      <c r="I20" s="108">
        <v>0</v>
      </c>
      <c r="J20" s="43"/>
      <c r="K20" s="71">
        <v>-1642.9333257053977</v>
      </c>
      <c r="L20" s="71">
        <v>168.43332570539769</v>
      </c>
      <c r="M20" s="71">
        <v>0</v>
      </c>
      <c r="N20" s="71">
        <v>0</v>
      </c>
      <c r="O20" s="106">
        <v>168.43332570539769</v>
      </c>
      <c r="P20" s="108">
        <v>0</v>
      </c>
      <c r="Q20" s="71"/>
      <c r="R20" s="106">
        <v>168.43332570539769</v>
      </c>
      <c r="S20" s="108">
        <v>0</v>
      </c>
    </row>
    <row r="21" spans="1:19" ht="16">
      <c r="A21" s="97" t="s">
        <v>206</v>
      </c>
      <c r="B21" s="71">
        <v>2224094</v>
      </c>
      <c r="C21" s="71">
        <v>3153066</v>
      </c>
      <c r="D21" s="71">
        <v>54070</v>
      </c>
      <c r="E21" s="82">
        <v>1.3407</v>
      </c>
      <c r="F21" s="71">
        <v>0</v>
      </c>
      <c r="G21" s="71">
        <v>0</v>
      </c>
      <c r="H21" s="106">
        <v>0</v>
      </c>
      <c r="I21" s="108">
        <v>0</v>
      </c>
      <c r="J21" s="43"/>
      <c r="K21" s="71">
        <v>-460.93332570539724</v>
      </c>
      <c r="L21" s="71">
        <v>0</v>
      </c>
      <c r="M21" s="71">
        <v>0</v>
      </c>
      <c r="N21" s="71">
        <v>0</v>
      </c>
      <c r="O21" s="106">
        <v>0</v>
      </c>
      <c r="P21" s="108">
        <v>0</v>
      </c>
      <c r="Q21" s="71"/>
      <c r="R21" s="106">
        <v>0</v>
      </c>
      <c r="S21" s="108">
        <v>0</v>
      </c>
    </row>
    <row r="22" spans="1:19" ht="16">
      <c r="A22" s="97" t="s">
        <v>218</v>
      </c>
      <c r="B22" s="71">
        <v>1343263</v>
      </c>
      <c r="C22" s="71">
        <v>3213342</v>
      </c>
      <c r="D22" s="71">
        <v>102426</v>
      </c>
      <c r="E22" s="82">
        <v>1.82426</v>
      </c>
      <c r="F22" s="71">
        <v>0</v>
      </c>
      <c r="G22" s="71">
        <v>0</v>
      </c>
      <c r="H22" s="106">
        <v>0</v>
      </c>
      <c r="I22" s="108">
        <v>0</v>
      </c>
      <c r="J22" s="43"/>
      <c r="K22" s="71">
        <v>-274.93332570540952</v>
      </c>
      <c r="L22" s="71">
        <v>0</v>
      </c>
      <c r="M22" s="71">
        <v>0</v>
      </c>
      <c r="N22" s="71">
        <v>0</v>
      </c>
      <c r="O22" s="106">
        <v>0</v>
      </c>
      <c r="P22" s="108">
        <v>0</v>
      </c>
      <c r="Q22" s="71"/>
      <c r="R22" s="106">
        <v>0</v>
      </c>
      <c r="S22" s="108">
        <v>0</v>
      </c>
    </row>
    <row r="23" spans="1:19" ht="16">
      <c r="A23" s="97" t="s">
        <v>235</v>
      </c>
      <c r="B23" s="71">
        <v>1951140</v>
      </c>
      <c r="C23" s="71">
        <v>2891109</v>
      </c>
      <c r="D23" s="71">
        <v>49214</v>
      </c>
      <c r="E23" s="82">
        <v>1.2921400000000001</v>
      </c>
      <c r="F23" s="71">
        <v>0</v>
      </c>
      <c r="G23" s="71">
        <v>0</v>
      </c>
      <c r="H23" s="106">
        <v>0</v>
      </c>
      <c r="I23" s="108">
        <v>0</v>
      </c>
      <c r="J23" s="43"/>
      <c r="K23" s="71">
        <v>-1083.9333257053977</v>
      </c>
      <c r="L23" s="71">
        <v>0</v>
      </c>
      <c r="M23" s="71">
        <v>0</v>
      </c>
      <c r="N23" s="71">
        <v>0</v>
      </c>
      <c r="O23" s="106">
        <v>0</v>
      </c>
      <c r="P23" s="108">
        <v>0</v>
      </c>
      <c r="Q23" s="71"/>
      <c r="R23" s="106">
        <v>0</v>
      </c>
      <c r="S23" s="108">
        <v>0</v>
      </c>
    </row>
    <row r="24" spans="1:19" ht="16">
      <c r="A24" s="97" t="s">
        <v>236</v>
      </c>
      <c r="B24" s="71">
        <v>2096177</v>
      </c>
      <c r="C24" s="71">
        <v>3072716</v>
      </c>
      <c r="D24" s="71">
        <v>75137</v>
      </c>
      <c r="E24" s="82">
        <v>1.5513699999999999</v>
      </c>
      <c r="F24" s="71">
        <v>0</v>
      </c>
      <c r="G24" s="71">
        <v>0</v>
      </c>
      <c r="H24" s="106">
        <v>0</v>
      </c>
      <c r="I24" s="108">
        <v>0</v>
      </c>
      <c r="J24" s="43"/>
      <c r="K24" s="71">
        <v>-1377.9333257053977</v>
      </c>
      <c r="L24" s="71">
        <v>0</v>
      </c>
      <c r="M24" s="71">
        <v>0</v>
      </c>
      <c r="N24" s="71">
        <v>0</v>
      </c>
      <c r="O24" s="106">
        <v>0</v>
      </c>
      <c r="P24" s="108">
        <v>0</v>
      </c>
      <c r="Q24" s="71"/>
      <c r="R24" s="106">
        <v>0</v>
      </c>
      <c r="S24" s="108">
        <v>0</v>
      </c>
    </row>
    <row r="25" spans="1:19" ht="16">
      <c r="A25" s="97" t="s">
        <v>241</v>
      </c>
      <c r="B25" s="71">
        <v>1749049</v>
      </c>
      <c r="C25" s="71">
        <v>3089434</v>
      </c>
      <c r="D25" s="71">
        <v>49262</v>
      </c>
      <c r="E25" s="82">
        <v>1.2926199999999999</v>
      </c>
      <c r="F25" s="71">
        <v>0</v>
      </c>
      <c r="G25" s="71">
        <v>0</v>
      </c>
      <c r="H25" s="106">
        <v>0</v>
      </c>
      <c r="I25" s="108">
        <v>0</v>
      </c>
      <c r="J25" s="43"/>
      <c r="K25" s="71">
        <v>-649.9333257054077</v>
      </c>
      <c r="L25" s="71">
        <v>0</v>
      </c>
      <c r="M25" s="71">
        <v>0</v>
      </c>
      <c r="N25" s="71">
        <v>0</v>
      </c>
      <c r="O25" s="106">
        <v>0</v>
      </c>
      <c r="P25" s="108">
        <v>0</v>
      </c>
      <c r="Q25" s="71"/>
      <c r="R25" s="106">
        <v>0</v>
      </c>
      <c r="S25" s="108">
        <v>0</v>
      </c>
    </row>
    <row r="26" spans="1:19" ht="16">
      <c r="A26" s="97" t="s">
        <v>242</v>
      </c>
      <c r="B26" s="71">
        <v>1653428</v>
      </c>
      <c r="C26" s="71">
        <v>3169789</v>
      </c>
      <c r="D26" s="71">
        <v>31853</v>
      </c>
      <c r="E26" s="82">
        <v>1.11853</v>
      </c>
      <c r="F26" s="71">
        <v>0</v>
      </c>
      <c r="G26" s="71">
        <v>0</v>
      </c>
      <c r="H26" s="106">
        <v>0</v>
      </c>
      <c r="I26" s="108">
        <v>0</v>
      </c>
      <c r="J26" s="43"/>
      <c r="K26" s="71">
        <v>-1090.9333257054095</v>
      </c>
      <c r="L26" s="71">
        <v>0</v>
      </c>
      <c r="M26" s="71">
        <v>0</v>
      </c>
      <c r="N26" s="71">
        <v>0</v>
      </c>
      <c r="O26" s="106">
        <v>0</v>
      </c>
      <c r="P26" s="108">
        <v>0</v>
      </c>
      <c r="Q26" s="71"/>
      <c r="R26" s="106">
        <v>0</v>
      </c>
      <c r="S26" s="108">
        <v>0</v>
      </c>
    </row>
    <row r="27" spans="1:19" ht="16">
      <c r="A27" s="97" t="s">
        <v>248</v>
      </c>
      <c r="B27" s="71">
        <v>1762523</v>
      </c>
      <c r="C27" s="71">
        <v>3042669</v>
      </c>
      <c r="D27" s="71">
        <v>34851</v>
      </c>
      <c r="E27" s="82">
        <v>1.1485099999999999</v>
      </c>
      <c r="F27" s="71">
        <v>0</v>
      </c>
      <c r="G27" s="71">
        <v>0</v>
      </c>
      <c r="H27" s="106">
        <v>0</v>
      </c>
      <c r="I27" s="108">
        <v>0</v>
      </c>
      <c r="J27" s="43"/>
      <c r="K27" s="71">
        <v>-1435.9333257053977</v>
      </c>
      <c r="L27" s="71">
        <v>0</v>
      </c>
      <c r="M27" s="71">
        <v>0</v>
      </c>
      <c r="N27" s="71">
        <v>0</v>
      </c>
      <c r="O27" s="106">
        <v>0</v>
      </c>
      <c r="P27" s="108">
        <v>0</v>
      </c>
      <c r="Q27" s="71"/>
      <c r="R27" s="106">
        <v>0</v>
      </c>
      <c r="S27" s="108">
        <v>0</v>
      </c>
    </row>
    <row r="28" spans="1:19" ht="16">
      <c r="A28" s="97" t="s">
        <v>252</v>
      </c>
      <c r="B28" s="71">
        <v>1000654</v>
      </c>
      <c r="C28" s="71">
        <v>2838035</v>
      </c>
      <c r="D28" s="71">
        <v>11899</v>
      </c>
      <c r="E28" s="82">
        <v>0.91898999999999997</v>
      </c>
      <c r="F28" s="71">
        <v>0</v>
      </c>
      <c r="G28" s="71">
        <v>0</v>
      </c>
      <c r="H28" s="106">
        <v>0</v>
      </c>
      <c r="I28" s="108">
        <v>0</v>
      </c>
      <c r="J28" s="43"/>
      <c r="K28" s="71">
        <v>-1712.9333257053977</v>
      </c>
      <c r="L28" s="71">
        <v>238.43332570539769</v>
      </c>
      <c r="M28" s="71">
        <v>0</v>
      </c>
      <c r="N28" s="71">
        <v>0</v>
      </c>
      <c r="O28" s="106">
        <v>238.43332570539769</v>
      </c>
      <c r="P28" s="108">
        <v>0</v>
      </c>
      <c r="Q28" s="71"/>
      <c r="R28" s="106">
        <v>238.43332570539769</v>
      </c>
      <c r="S28" s="108">
        <v>0</v>
      </c>
    </row>
    <row r="29" spans="1:19" ht="16">
      <c r="A29" s="97" t="s">
        <v>262</v>
      </c>
      <c r="B29" s="71">
        <v>1721619</v>
      </c>
      <c r="C29" s="71">
        <v>2826815</v>
      </c>
      <c r="D29" s="71">
        <v>46457</v>
      </c>
      <c r="E29" s="82">
        <v>1.26457</v>
      </c>
      <c r="F29" s="71">
        <v>0</v>
      </c>
      <c r="G29" s="71">
        <v>0</v>
      </c>
      <c r="H29" s="106">
        <v>0</v>
      </c>
      <c r="I29" s="108">
        <v>0</v>
      </c>
      <c r="J29" s="43"/>
      <c r="K29" s="71">
        <v>-1592.9333257053972</v>
      </c>
      <c r="L29" s="71">
        <v>118.43332570539724</v>
      </c>
      <c r="M29" s="71">
        <v>0</v>
      </c>
      <c r="N29" s="71">
        <v>0</v>
      </c>
      <c r="O29" s="106">
        <v>118.43332570539724</v>
      </c>
      <c r="P29" s="108">
        <v>0</v>
      </c>
      <c r="Q29" s="71"/>
      <c r="R29" s="106">
        <v>118.43332570539724</v>
      </c>
      <c r="S29" s="108">
        <v>0</v>
      </c>
    </row>
    <row r="30" spans="1:19" ht="16">
      <c r="A30" s="97" t="s">
        <v>287</v>
      </c>
      <c r="B30" s="71">
        <v>1461815</v>
      </c>
      <c r="C30" s="71">
        <v>2928098</v>
      </c>
      <c r="D30" s="71">
        <v>49138</v>
      </c>
      <c r="E30" s="82">
        <v>1.29138</v>
      </c>
      <c r="F30" s="71">
        <v>0</v>
      </c>
      <c r="G30" s="71">
        <v>0</v>
      </c>
      <c r="H30" s="106">
        <v>0</v>
      </c>
      <c r="I30" s="108">
        <v>0</v>
      </c>
      <c r="J30" s="43"/>
      <c r="K30" s="71">
        <v>-1767.9333257053977</v>
      </c>
      <c r="L30" s="71">
        <v>293.43332570539769</v>
      </c>
      <c r="M30" s="71">
        <v>0</v>
      </c>
      <c r="N30" s="71">
        <v>0</v>
      </c>
      <c r="O30" s="106">
        <v>293.43332570539769</v>
      </c>
      <c r="P30" s="108">
        <v>0</v>
      </c>
      <c r="Q30" s="71"/>
      <c r="R30" s="106">
        <v>293.43332570539769</v>
      </c>
      <c r="S30" s="108">
        <v>0</v>
      </c>
    </row>
    <row r="31" spans="1:19" ht="16">
      <c r="A31" s="97" t="s">
        <v>36</v>
      </c>
      <c r="B31" s="71">
        <v>231650</v>
      </c>
      <c r="C31" s="71">
        <v>3328905</v>
      </c>
      <c r="D31" s="71">
        <v>47848</v>
      </c>
      <c r="E31" s="82">
        <v>1.2784800000000001</v>
      </c>
      <c r="F31" s="71">
        <v>0</v>
      </c>
      <c r="G31" s="71">
        <v>0</v>
      </c>
      <c r="H31" s="106">
        <v>0</v>
      </c>
      <c r="I31" s="108">
        <v>0</v>
      </c>
      <c r="J31" s="43"/>
      <c r="K31" s="71">
        <v>-274.9333257054077</v>
      </c>
      <c r="L31" s="71">
        <v>0</v>
      </c>
      <c r="M31" s="71">
        <v>0</v>
      </c>
      <c r="N31" s="71">
        <v>0</v>
      </c>
      <c r="O31" s="106">
        <v>0</v>
      </c>
      <c r="P31" s="108">
        <v>0</v>
      </c>
      <c r="Q31" s="71"/>
      <c r="R31" s="106">
        <v>0</v>
      </c>
      <c r="S31" s="108">
        <v>0</v>
      </c>
    </row>
    <row r="32" spans="1:19" ht="16">
      <c r="A32" s="97" t="s">
        <v>69</v>
      </c>
      <c r="B32" s="71">
        <v>49367</v>
      </c>
      <c r="C32" s="71">
        <v>2467135</v>
      </c>
      <c r="D32" s="71">
        <v>14421</v>
      </c>
      <c r="E32" s="82">
        <v>0.94420999999999999</v>
      </c>
      <c r="F32" s="71">
        <v>0</v>
      </c>
      <c r="G32" s="71">
        <v>0</v>
      </c>
      <c r="H32" s="106">
        <v>0</v>
      </c>
      <c r="I32" s="108">
        <v>0</v>
      </c>
      <c r="J32" s="43"/>
      <c r="K32" s="71">
        <v>771.06667429459048</v>
      </c>
      <c r="L32" s="71">
        <v>0</v>
      </c>
      <c r="M32" s="71">
        <v>0</v>
      </c>
      <c r="N32" s="71">
        <v>0</v>
      </c>
      <c r="O32" s="106">
        <v>0</v>
      </c>
      <c r="P32" s="108">
        <v>0</v>
      </c>
      <c r="Q32" s="71"/>
      <c r="R32" s="106">
        <v>0</v>
      </c>
      <c r="S32" s="108">
        <v>0</v>
      </c>
    </row>
    <row r="33" spans="1:19" ht="16">
      <c r="A33" s="97" t="s">
        <v>79</v>
      </c>
      <c r="B33" s="71">
        <v>632758</v>
      </c>
      <c r="C33" s="71">
        <v>3261095</v>
      </c>
      <c r="D33" s="71">
        <v>22765</v>
      </c>
      <c r="E33" s="82">
        <v>1.02765</v>
      </c>
      <c r="F33" s="71">
        <v>0</v>
      </c>
      <c r="G33" s="71">
        <v>0</v>
      </c>
      <c r="H33" s="106">
        <v>0</v>
      </c>
      <c r="I33" s="108">
        <v>0</v>
      </c>
      <c r="J33" s="43"/>
      <c r="K33" s="71">
        <v>-1899.9333257053977</v>
      </c>
      <c r="L33" s="71">
        <v>425.43332570539769</v>
      </c>
      <c r="M33" s="71">
        <v>0</v>
      </c>
      <c r="N33" s="71">
        <v>0</v>
      </c>
      <c r="O33" s="106">
        <v>425.43332570539769</v>
      </c>
      <c r="P33" s="108">
        <v>0</v>
      </c>
      <c r="Q33" s="71"/>
      <c r="R33" s="106">
        <v>425.43332570539769</v>
      </c>
      <c r="S33" s="108">
        <v>0</v>
      </c>
    </row>
    <row r="34" spans="1:19" ht="16">
      <c r="A34" s="97" t="s">
        <v>104</v>
      </c>
      <c r="B34" s="71">
        <v>471029</v>
      </c>
      <c r="C34" s="71">
        <v>3122288</v>
      </c>
      <c r="D34" s="71">
        <v>20133</v>
      </c>
      <c r="E34" s="82">
        <v>1.0013300000000001</v>
      </c>
      <c r="F34" s="71">
        <v>0</v>
      </c>
      <c r="G34" s="71">
        <v>0</v>
      </c>
      <c r="H34" s="106">
        <v>0</v>
      </c>
      <c r="I34" s="108">
        <v>0</v>
      </c>
      <c r="J34" s="43"/>
      <c r="K34" s="71">
        <v>-1934.9333257053968</v>
      </c>
      <c r="L34" s="71">
        <v>460.43332570539678</v>
      </c>
      <c r="M34" s="71">
        <v>0</v>
      </c>
      <c r="N34" s="71">
        <v>0</v>
      </c>
      <c r="O34" s="106">
        <v>460.43332570539678</v>
      </c>
      <c r="P34" s="108">
        <v>0</v>
      </c>
      <c r="Q34" s="71"/>
      <c r="R34" s="106">
        <v>460.43332570539678</v>
      </c>
      <c r="S34" s="108">
        <v>0</v>
      </c>
    </row>
    <row r="35" spans="1:19" ht="16">
      <c r="A35" s="97" t="s">
        <v>223</v>
      </c>
      <c r="B35" s="71">
        <v>38421</v>
      </c>
      <c r="C35" s="71">
        <v>998986</v>
      </c>
      <c r="D35" s="71">
        <v>21406</v>
      </c>
      <c r="E35" s="82">
        <v>1.01406</v>
      </c>
      <c r="F35" s="71">
        <v>0</v>
      </c>
      <c r="G35" s="71">
        <v>0</v>
      </c>
      <c r="H35" s="106">
        <v>0</v>
      </c>
      <c r="I35" s="108">
        <v>0</v>
      </c>
      <c r="J35" s="43"/>
      <c r="K35" s="71">
        <v>1660.0666742945905</v>
      </c>
      <c r="L35" s="71">
        <v>0</v>
      </c>
      <c r="M35" s="71">
        <v>0</v>
      </c>
      <c r="N35" s="71">
        <v>0</v>
      </c>
      <c r="O35" s="106">
        <v>0</v>
      </c>
      <c r="P35" s="108">
        <v>0</v>
      </c>
      <c r="Q35" s="71"/>
      <c r="R35" s="106">
        <v>0</v>
      </c>
      <c r="S35" s="108">
        <v>0</v>
      </c>
    </row>
    <row r="36" spans="1:19" ht="16">
      <c r="A36" s="97" t="s">
        <v>243</v>
      </c>
      <c r="B36" s="71">
        <v>321549</v>
      </c>
      <c r="C36" s="71">
        <v>3275438</v>
      </c>
      <c r="D36" s="71">
        <v>242140</v>
      </c>
      <c r="E36" s="82">
        <v>3.2214</v>
      </c>
      <c r="F36" s="71">
        <v>0</v>
      </c>
      <c r="G36" s="71">
        <v>0</v>
      </c>
      <c r="H36" s="106">
        <v>0</v>
      </c>
      <c r="I36" s="108">
        <v>0</v>
      </c>
      <c r="J36" s="43"/>
      <c r="K36" s="71">
        <v>-997.93332570539769</v>
      </c>
      <c r="L36" s="71">
        <v>0</v>
      </c>
      <c r="M36" s="71">
        <v>0</v>
      </c>
      <c r="N36" s="71">
        <v>0</v>
      </c>
      <c r="O36" s="106">
        <v>0</v>
      </c>
      <c r="P36" s="108">
        <v>0</v>
      </c>
      <c r="Q36" s="71"/>
      <c r="R36" s="106">
        <v>0</v>
      </c>
      <c r="S36" s="108">
        <v>0</v>
      </c>
    </row>
    <row r="37" spans="1:19" ht="16">
      <c r="A37" s="97" t="s">
        <v>278</v>
      </c>
      <c r="B37" s="71">
        <v>119952</v>
      </c>
      <c r="C37" s="71">
        <v>626093</v>
      </c>
      <c r="D37" s="71">
        <v>9625</v>
      </c>
      <c r="E37" s="82">
        <v>0.89624999999999999</v>
      </c>
      <c r="F37" s="71">
        <v>0</v>
      </c>
      <c r="G37" s="71">
        <v>0</v>
      </c>
      <c r="H37" s="106">
        <v>0</v>
      </c>
      <c r="I37" s="108">
        <v>0</v>
      </c>
      <c r="J37" s="43"/>
      <c r="K37" s="71">
        <v>778.06667429459048</v>
      </c>
      <c r="L37" s="71">
        <v>0</v>
      </c>
      <c r="M37" s="71">
        <v>0</v>
      </c>
      <c r="N37" s="71">
        <v>0</v>
      </c>
      <c r="O37" s="106">
        <v>0</v>
      </c>
      <c r="P37" s="108">
        <v>0</v>
      </c>
      <c r="Q37" s="71"/>
      <c r="R37" s="106">
        <v>0</v>
      </c>
      <c r="S37" s="108">
        <v>0</v>
      </c>
    </row>
    <row r="38" spans="1:19" ht="16">
      <c r="A38" s="97" t="s">
        <v>288</v>
      </c>
      <c r="B38" s="71">
        <v>27672</v>
      </c>
      <c r="C38" s="71">
        <v>871430</v>
      </c>
      <c r="D38" s="71">
        <v>22344</v>
      </c>
      <c r="E38" s="82">
        <v>1.0234399999999999</v>
      </c>
      <c r="F38" s="71">
        <v>0</v>
      </c>
      <c r="G38" s="71">
        <v>0</v>
      </c>
      <c r="H38" s="106">
        <v>0</v>
      </c>
      <c r="I38" s="108">
        <v>0</v>
      </c>
      <c r="J38" s="43"/>
      <c r="K38" s="71">
        <v>767.0666742945923</v>
      </c>
      <c r="L38" s="71">
        <v>0</v>
      </c>
      <c r="M38" s="71">
        <v>0</v>
      </c>
      <c r="N38" s="71">
        <v>0</v>
      </c>
      <c r="O38" s="106">
        <v>0</v>
      </c>
      <c r="P38" s="108">
        <v>0</v>
      </c>
      <c r="Q38" s="71"/>
      <c r="R38" s="106">
        <v>0</v>
      </c>
      <c r="S38" s="108">
        <v>0</v>
      </c>
    </row>
    <row r="39" spans="1:19" ht="16">
      <c r="A39" s="97" t="s">
        <v>37</v>
      </c>
      <c r="B39" s="71">
        <v>167868</v>
      </c>
      <c r="C39" s="71">
        <v>2687814</v>
      </c>
      <c r="D39" s="71">
        <v>107918</v>
      </c>
      <c r="E39" s="82">
        <v>1.8791799999999999</v>
      </c>
      <c r="F39" s="71">
        <v>0</v>
      </c>
      <c r="G39" s="71">
        <v>0</v>
      </c>
      <c r="H39" s="106">
        <v>0</v>
      </c>
      <c r="I39" s="108">
        <v>0</v>
      </c>
      <c r="J39" s="43"/>
      <c r="K39" s="71">
        <v>366.06667429459048</v>
      </c>
      <c r="L39" s="71">
        <v>0</v>
      </c>
      <c r="M39" s="71">
        <v>0</v>
      </c>
      <c r="N39" s="71">
        <v>0</v>
      </c>
      <c r="O39" s="106">
        <v>0</v>
      </c>
      <c r="P39" s="108">
        <v>0</v>
      </c>
      <c r="Q39" s="71"/>
      <c r="R39" s="106">
        <v>0</v>
      </c>
      <c r="S39" s="108">
        <v>0</v>
      </c>
    </row>
    <row r="40" spans="1:19" ht="16">
      <c r="A40" s="97" t="s">
        <v>46</v>
      </c>
      <c r="B40" s="71">
        <v>63447</v>
      </c>
      <c r="C40" s="71">
        <v>2195321</v>
      </c>
      <c r="D40" s="71">
        <v>16058</v>
      </c>
      <c r="E40" s="82">
        <v>0.96057999999999999</v>
      </c>
      <c r="F40" s="71">
        <v>0</v>
      </c>
      <c r="G40" s="71">
        <v>0</v>
      </c>
      <c r="H40" s="106">
        <v>0</v>
      </c>
      <c r="I40" s="108">
        <v>0</v>
      </c>
      <c r="J40" s="43"/>
      <c r="K40" s="71">
        <v>2679.0666742945905</v>
      </c>
      <c r="L40" s="71">
        <v>0</v>
      </c>
      <c r="M40" s="71">
        <v>0</v>
      </c>
      <c r="N40" s="71">
        <v>0</v>
      </c>
      <c r="O40" s="106">
        <v>0</v>
      </c>
      <c r="P40" s="108">
        <v>0</v>
      </c>
      <c r="Q40" s="71"/>
      <c r="R40" s="106">
        <v>0</v>
      </c>
      <c r="S40" s="108">
        <v>0</v>
      </c>
    </row>
    <row r="41" spans="1:19" ht="16">
      <c r="A41" s="97" t="s">
        <v>51</v>
      </c>
      <c r="B41" s="71">
        <v>153171</v>
      </c>
      <c r="C41" s="71">
        <v>3111172</v>
      </c>
      <c r="D41" s="71">
        <v>11612</v>
      </c>
      <c r="E41" s="82">
        <v>0.91612000000000005</v>
      </c>
      <c r="F41" s="71">
        <v>0</v>
      </c>
      <c r="G41" s="71">
        <v>0</v>
      </c>
      <c r="H41" s="106">
        <v>0</v>
      </c>
      <c r="I41" s="108">
        <v>0</v>
      </c>
      <c r="J41" s="43"/>
      <c r="K41" s="71">
        <v>-93.933325705409516</v>
      </c>
      <c r="L41" s="71">
        <v>0</v>
      </c>
      <c r="M41" s="71">
        <v>0</v>
      </c>
      <c r="N41" s="71">
        <v>0</v>
      </c>
      <c r="O41" s="106">
        <v>0</v>
      </c>
      <c r="P41" s="108">
        <v>0</v>
      </c>
      <c r="Q41" s="71"/>
      <c r="R41" s="106">
        <v>0</v>
      </c>
      <c r="S41" s="108">
        <v>0</v>
      </c>
    </row>
    <row r="42" spans="1:19" ht="16">
      <c r="A42" s="97" t="s">
        <v>99</v>
      </c>
      <c r="B42" s="71">
        <v>59638</v>
      </c>
      <c r="C42" s="71">
        <v>1343562</v>
      </c>
      <c r="D42" s="71">
        <v>34604</v>
      </c>
      <c r="E42" s="82">
        <v>1.1460399999999999</v>
      </c>
      <c r="F42" s="71">
        <v>0</v>
      </c>
      <c r="G42" s="71">
        <v>0</v>
      </c>
      <c r="H42" s="106">
        <v>0</v>
      </c>
      <c r="I42" s="108">
        <v>0</v>
      </c>
      <c r="J42" s="43"/>
      <c r="K42" s="71">
        <v>1437.0666742945905</v>
      </c>
      <c r="L42" s="71">
        <v>0</v>
      </c>
      <c r="M42" s="71">
        <v>0</v>
      </c>
      <c r="N42" s="71">
        <v>0</v>
      </c>
      <c r="O42" s="106">
        <v>0</v>
      </c>
      <c r="P42" s="108">
        <v>0</v>
      </c>
      <c r="Q42" s="71"/>
      <c r="R42" s="106">
        <v>0</v>
      </c>
      <c r="S42" s="108">
        <v>0</v>
      </c>
    </row>
    <row r="43" spans="1:19" ht="16">
      <c r="A43" s="97" t="s">
        <v>162</v>
      </c>
      <c r="B43" s="71">
        <v>76622</v>
      </c>
      <c r="C43" s="71">
        <v>2679369</v>
      </c>
      <c r="D43" s="71">
        <v>58021</v>
      </c>
      <c r="E43" s="82">
        <v>1.3802099999999999</v>
      </c>
      <c r="F43" s="71">
        <v>0</v>
      </c>
      <c r="G43" s="71">
        <v>0</v>
      </c>
      <c r="H43" s="106">
        <v>0</v>
      </c>
      <c r="I43" s="108">
        <v>0</v>
      </c>
      <c r="J43" s="43"/>
      <c r="K43" s="71">
        <v>768.06667429459048</v>
      </c>
      <c r="L43" s="71">
        <v>0</v>
      </c>
      <c r="M43" s="71">
        <v>0</v>
      </c>
      <c r="N43" s="71">
        <v>0</v>
      </c>
      <c r="O43" s="106">
        <v>0</v>
      </c>
      <c r="P43" s="108">
        <v>0</v>
      </c>
      <c r="Q43" s="71"/>
      <c r="R43" s="106">
        <v>0</v>
      </c>
      <c r="S43" s="108">
        <v>0</v>
      </c>
    </row>
    <row r="44" spans="1:19" ht="16">
      <c r="A44" s="97" t="s">
        <v>172</v>
      </c>
      <c r="B44" s="71">
        <v>68245</v>
      </c>
      <c r="C44" s="71">
        <v>1553556</v>
      </c>
      <c r="D44" s="71">
        <v>12086</v>
      </c>
      <c r="E44" s="82">
        <v>0.92086000000000001</v>
      </c>
      <c r="F44" s="71">
        <v>0</v>
      </c>
      <c r="G44" s="71">
        <v>0</v>
      </c>
      <c r="H44" s="106">
        <v>0</v>
      </c>
      <c r="I44" s="108">
        <v>0</v>
      </c>
      <c r="J44" s="43"/>
      <c r="K44" s="71">
        <v>-34.933325705409516</v>
      </c>
      <c r="L44" s="71">
        <v>0</v>
      </c>
      <c r="M44" s="71">
        <v>0</v>
      </c>
      <c r="N44" s="71">
        <v>0</v>
      </c>
      <c r="O44" s="106">
        <v>0</v>
      </c>
      <c r="P44" s="108">
        <v>0</v>
      </c>
      <c r="Q44" s="71"/>
      <c r="R44" s="106">
        <v>0</v>
      </c>
      <c r="S44" s="108">
        <v>0</v>
      </c>
    </row>
    <row r="45" spans="1:19" ht="16">
      <c r="A45" s="97" t="s">
        <v>203</v>
      </c>
      <c r="B45" s="71">
        <v>170172</v>
      </c>
      <c r="C45" s="71">
        <v>3341495</v>
      </c>
      <c r="D45" s="71">
        <v>38526</v>
      </c>
      <c r="E45" s="82">
        <v>1.18526</v>
      </c>
      <c r="F45" s="71">
        <v>0</v>
      </c>
      <c r="G45" s="71">
        <v>0</v>
      </c>
      <c r="H45" s="106">
        <v>0</v>
      </c>
      <c r="I45" s="108">
        <v>0</v>
      </c>
      <c r="J45" s="43"/>
      <c r="K45" s="71">
        <v>-681.9333257054077</v>
      </c>
      <c r="L45" s="71">
        <v>0</v>
      </c>
      <c r="M45" s="71">
        <v>0</v>
      </c>
      <c r="N45" s="71">
        <v>0</v>
      </c>
      <c r="O45" s="106">
        <v>0</v>
      </c>
      <c r="P45" s="108">
        <v>0</v>
      </c>
      <c r="Q45" s="71"/>
      <c r="R45" s="106">
        <v>0</v>
      </c>
      <c r="S45" s="108">
        <v>0</v>
      </c>
    </row>
    <row r="46" spans="1:19" ht="16">
      <c r="A46" s="97" t="s">
        <v>234</v>
      </c>
      <c r="B46" s="71">
        <v>80166</v>
      </c>
      <c r="C46" s="71">
        <v>2859633</v>
      </c>
      <c r="D46" s="71">
        <v>14760</v>
      </c>
      <c r="E46" s="82">
        <v>0.9476</v>
      </c>
      <c r="F46" s="71">
        <v>0</v>
      </c>
      <c r="G46" s="71">
        <v>0</v>
      </c>
      <c r="H46" s="106">
        <v>0</v>
      </c>
      <c r="I46" s="108">
        <v>0</v>
      </c>
      <c r="J46" s="43"/>
      <c r="K46" s="71">
        <v>-1597.9333257053977</v>
      </c>
      <c r="L46" s="71">
        <v>123.43332570539769</v>
      </c>
      <c r="M46" s="71">
        <v>0</v>
      </c>
      <c r="N46" s="71">
        <v>0</v>
      </c>
      <c r="O46" s="106">
        <v>123.43332570539769</v>
      </c>
      <c r="P46" s="108">
        <v>0</v>
      </c>
      <c r="Q46" s="71"/>
      <c r="R46" s="106">
        <v>123.43332570539769</v>
      </c>
      <c r="S46" s="108">
        <v>0</v>
      </c>
    </row>
    <row r="47" spans="1:19" ht="16">
      <c r="A47" s="97" t="s">
        <v>258</v>
      </c>
      <c r="B47" s="71">
        <v>50634</v>
      </c>
      <c r="C47" s="71">
        <v>1264241</v>
      </c>
      <c r="D47" s="71">
        <v>8981</v>
      </c>
      <c r="E47" s="82">
        <v>0.88980999999999999</v>
      </c>
      <c r="F47" s="71">
        <v>0</v>
      </c>
      <c r="G47" s="71">
        <v>0</v>
      </c>
      <c r="H47" s="106">
        <v>0</v>
      </c>
      <c r="I47" s="108">
        <v>0</v>
      </c>
      <c r="J47" s="43"/>
      <c r="K47" s="71">
        <v>2019.0666742945905</v>
      </c>
      <c r="L47" s="71">
        <v>0</v>
      </c>
      <c r="M47" s="71">
        <v>0</v>
      </c>
      <c r="N47" s="71">
        <v>0</v>
      </c>
      <c r="O47" s="106">
        <v>0</v>
      </c>
      <c r="P47" s="108">
        <v>0</v>
      </c>
      <c r="Q47" s="71"/>
      <c r="R47" s="106">
        <v>0</v>
      </c>
      <c r="S47" s="108">
        <v>0</v>
      </c>
    </row>
    <row r="48" spans="1:19" ht="16">
      <c r="A48" s="97" t="s">
        <v>23</v>
      </c>
      <c r="B48" s="71">
        <v>73782</v>
      </c>
      <c r="C48" s="71">
        <v>792216</v>
      </c>
      <c r="D48" s="71">
        <v>5498</v>
      </c>
      <c r="E48" s="82">
        <v>0.85497999999999996</v>
      </c>
      <c r="F48" s="71">
        <v>0</v>
      </c>
      <c r="G48" s="71">
        <v>0</v>
      </c>
      <c r="H48" s="106">
        <v>0</v>
      </c>
      <c r="I48" s="108">
        <v>0</v>
      </c>
      <c r="J48" s="43"/>
      <c r="K48" s="71">
        <v>1214.0666742945905</v>
      </c>
      <c r="L48" s="71">
        <v>0</v>
      </c>
      <c r="M48" s="71">
        <v>0</v>
      </c>
      <c r="N48" s="71">
        <v>0</v>
      </c>
      <c r="O48" s="106">
        <v>0</v>
      </c>
      <c r="P48" s="108">
        <v>0</v>
      </c>
      <c r="Q48" s="71"/>
      <c r="R48" s="106">
        <v>0</v>
      </c>
      <c r="S48" s="108">
        <v>0</v>
      </c>
    </row>
    <row r="49" spans="1:19" ht="16">
      <c r="A49" s="97" t="s">
        <v>45</v>
      </c>
      <c r="B49" s="71">
        <v>153925</v>
      </c>
      <c r="C49" s="71">
        <v>897927</v>
      </c>
      <c r="D49" s="71">
        <v>21903</v>
      </c>
      <c r="E49" s="82">
        <v>1.0190300000000001</v>
      </c>
      <c r="F49" s="71">
        <v>0</v>
      </c>
      <c r="G49" s="71">
        <v>0</v>
      </c>
      <c r="H49" s="106">
        <v>0</v>
      </c>
      <c r="I49" s="108">
        <v>0</v>
      </c>
      <c r="J49" s="43"/>
      <c r="K49" s="71">
        <v>988.06667429459048</v>
      </c>
      <c r="L49" s="71">
        <v>0</v>
      </c>
      <c r="M49" s="71">
        <v>0</v>
      </c>
      <c r="N49" s="71">
        <v>0</v>
      </c>
      <c r="O49" s="106">
        <v>0</v>
      </c>
      <c r="P49" s="108">
        <v>0</v>
      </c>
      <c r="Q49" s="71"/>
      <c r="R49" s="106">
        <v>0</v>
      </c>
      <c r="S49" s="108">
        <v>0</v>
      </c>
    </row>
    <row r="50" spans="1:19" ht="16">
      <c r="A50" s="97" t="s">
        <v>101</v>
      </c>
      <c r="B50" s="71">
        <v>18538</v>
      </c>
      <c r="C50" s="71">
        <v>746813</v>
      </c>
      <c r="D50" s="71">
        <v>10068</v>
      </c>
      <c r="E50" s="82">
        <v>0.90068000000000004</v>
      </c>
      <c r="F50" s="71">
        <v>0</v>
      </c>
      <c r="G50" s="71">
        <v>0</v>
      </c>
      <c r="H50" s="106">
        <v>0</v>
      </c>
      <c r="I50" s="108">
        <v>0</v>
      </c>
      <c r="J50" s="43"/>
      <c r="K50" s="71">
        <v>546.06667429459048</v>
      </c>
      <c r="L50" s="71">
        <v>0</v>
      </c>
      <c r="M50" s="71">
        <v>0</v>
      </c>
      <c r="N50" s="71">
        <v>0</v>
      </c>
      <c r="O50" s="106">
        <v>0</v>
      </c>
      <c r="P50" s="108">
        <v>0</v>
      </c>
      <c r="Q50" s="71"/>
      <c r="R50" s="106">
        <v>0</v>
      </c>
      <c r="S50" s="108">
        <v>0</v>
      </c>
    </row>
    <row r="51" spans="1:19" ht="16">
      <c r="A51" s="97" t="s">
        <v>126</v>
      </c>
      <c r="B51" s="71">
        <v>223831</v>
      </c>
      <c r="C51" s="71">
        <v>823536</v>
      </c>
      <c r="D51" s="71">
        <v>166673</v>
      </c>
      <c r="E51" s="82">
        <v>2.4667300000000001</v>
      </c>
      <c r="F51" s="71">
        <v>0</v>
      </c>
      <c r="G51" s="71">
        <v>0</v>
      </c>
      <c r="H51" s="106">
        <v>0</v>
      </c>
      <c r="I51" s="108">
        <v>0</v>
      </c>
      <c r="J51" s="43"/>
      <c r="K51" s="71">
        <v>-476.93332570539678</v>
      </c>
      <c r="L51" s="71">
        <v>0</v>
      </c>
      <c r="M51" s="71">
        <v>0</v>
      </c>
      <c r="N51" s="71">
        <v>0</v>
      </c>
      <c r="O51" s="106">
        <v>0</v>
      </c>
      <c r="P51" s="108">
        <v>0</v>
      </c>
      <c r="Q51" s="71"/>
      <c r="R51" s="106">
        <v>0</v>
      </c>
      <c r="S51" s="108">
        <v>0</v>
      </c>
    </row>
    <row r="52" spans="1:19" ht="16">
      <c r="A52" s="97" t="s">
        <v>143</v>
      </c>
      <c r="B52" s="71">
        <v>234253</v>
      </c>
      <c r="C52" s="71">
        <v>817023</v>
      </c>
      <c r="D52" s="71">
        <v>28471</v>
      </c>
      <c r="E52" s="82">
        <v>1.0847100000000001</v>
      </c>
      <c r="F52" s="71">
        <v>0</v>
      </c>
      <c r="G52" s="71">
        <v>0</v>
      </c>
      <c r="H52" s="106">
        <v>0</v>
      </c>
      <c r="I52" s="108">
        <v>0</v>
      </c>
      <c r="J52" s="43"/>
      <c r="K52" s="71">
        <v>219.0666742945923</v>
      </c>
      <c r="L52" s="71">
        <v>0</v>
      </c>
      <c r="M52" s="71">
        <v>0</v>
      </c>
      <c r="N52" s="71">
        <v>0</v>
      </c>
      <c r="O52" s="106">
        <v>0</v>
      </c>
      <c r="P52" s="108">
        <v>0</v>
      </c>
      <c r="Q52" s="71"/>
      <c r="R52" s="106">
        <v>0</v>
      </c>
      <c r="S52" s="108">
        <v>0</v>
      </c>
    </row>
    <row r="53" spans="1:19" ht="16">
      <c r="A53" s="97" t="s">
        <v>145</v>
      </c>
      <c r="B53" s="71">
        <v>98022</v>
      </c>
      <c r="C53" s="71">
        <v>924506</v>
      </c>
      <c r="D53" s="71">
        <v>43728</v>
      </c>
      <c r="E53" s="82">
        <v>1.2372799999999999</v>
      </c>
      <c r="F53" s="71">
        <v>0</v>
      </c>
      <c r="G53" s="71">
        <v>0</v>
      </c>
      <c r="H53" s="106">
        <v>0</v>
      </c>
      <c r="I53" s="108">
        <v>0</v>
      </c>
      <c r="J53" s="43"/>
      <c r="K53" s="71">
        <v>642.06667429459048</v>
      </c>
      <c r="L53" s="71">
        <v>0</v>
      </c>
      <c r="M53" s="71">
        <v>0</v>
      </c>
      <c r="N53" s="71">
        <v>0</v>
      </c>
      <c r="O53" s="106">
        <v>0</v>
      </c>
      <c r="P53" s="108">
        <v>0</v>
      </c>
      <c r="Q53" s="71"/>
      <c r="R53" s="106">
        <v>0</v>
      </c>
      <c r="S53" s="108">
        <v>0</v>
      </c>
    </row>
    <row r="54" spans="1:19" ht="16">
      <c r="A54" s="97" t="s">
        <v>157</v>
      </c>
      <c r="B54" s="71">
        <v>188259</v>
      </c>
      <c r="C54" s="71">
        <v>938423</v>
      </c>
      <c r="D54" s="71">
        <v>145120</v>
      </c>
      <c r="E54" s="82">
        <v>2.2511999999999999</v>
      </c>
      <c r="F54" s="71">
        <v>0</v>
      </c>
      <c r="G54" s="71">
        <v>0</v>
      </c>
      <c r="H54" s="106">
        <v>0</v>
      </c>
      <c r="I54" s="108">
        <v>0</v>
      </c>
      <c r="J54" s="43"/>
      <c r="K54" s="71">
        <v>-58.933325705407697</v>
      </c>
      <c r="L54" s="71">
        <v>0</v>
      </c>
      <c r="M54" s="71">
        <v>0</v>
      </c>
      <c r="N54" s="71">
        <v>0</v>
      </c>
      <c r="O54" s="106">
        <v>0</v>
      </c>
      <c r="P54" s="108">
        <v>0</v>
      </c>
      <c r="Q54" s="71"/>
      <c r="R54" s="106">
        <v>0</v>
      </c>
      <c r="S54" s="108">
        <v>0</v>
      </c>
    </row>
    <row r="55" spans="1:19" ht="16">
      <c r="A55" s="97" t="s">
        <v>217</v>
      </c>
      <c r="B55" s="71">
        <v>169757</v>
      </c>
      <c r="C55" s="71">
        <v>691676</v>
      </c>
      <c r="D55" s="71">
        <v>14834</v>
      </c>
      <c r="E55" s="82">
        <v>0.94833999999999996</v>
      </c>
      <c r="F55" s="71">
        <v>0</v>
      </c>
      <c r="G55" s="71">
        <v>0</v>
      </c>
      <c r="H55" s="106">
        <v>0</v>
      </c>
      <c r="I55" s="108">
        <v>0</v>
      </c>
      <c r="J55" s="43"/>
      <c r="K55" s="71">
        <v>902.0666742945923</v>
      </c>
      <c r="L55" s="71">
        <v>0</v>
      </c>
      <c r="M55" s="71">
        <v>0</v>
      </c>
      <c r="N55" s="71">
        <v>0</v>
      </c>
      <c r="O55" s="106">
        <v>0</v>
      </c>
      <c r="P55" s="108">
        <v>0</v>
      </c>
      <c r="Q55" s="71"/>
      <c r="R55" s="106">
        <v>0</v>
      </c>
      <c r="S55" s="108">
        <v>0</v>
      </c>
    </row>
    <row r="56" spans="1:19" ht="16">
      <c r="A56" s="97" t="s">
        <v>245</v>
      </c>
      <c r="B56" s="71">
        <v>92091</v>
      </c>
      <c r="C56" s="71">
        <v>908070</v>
      </c>
      <c r="D56" s="71">
        <v>7481</v>
      </c>
      <c r="E56" s="82">
        <v>0.87480999999999998</v>
      </c>
      <c r="F56" s="71">
        <v>0</v>
      </c>
      <c r="G56" s="71">
        <v>0</v>
      </c>
      <c r="H56" s="106">
        <v>0</v>
      </c>
      <c r="I56" s="108">
        <v>0</v>
      </c>
      <c r="J56" s="43"/>
      <c r="K56" s="71">
        <v>1177.0666742945923</v>
      </c>
      <c r="L56" s="71">
        <v>0</v>
      </c>
      <c r="M56" s="71">
        <v>0</v>
      </c>
      <c r="N56" s="71">
        <v>0</v>
      </c>
      <c r="O56" s="106">
        <v>0</v>
      </c>
      <c r="P56" s="108">
        <v>0</v>
      </c>
      <c r="Q56" s="71"/>
      <c r="R56" s="106">
        <v>0</v>
      </c>
      <c r="S56" s="108">
        <v>0</v>
      </c>
    </row>
    <row r="57" spans="1:19" ht="16">
      <c r="A57" s="97" t="s">
        <v>247</v>
      </c>
      <c r="B57" s="71">
        <v>20526</v>
      </c>
      <c r="C57" s="71">
        <v>570852</v>
      </c>
      <c r="D57" s="71">
        <v>7630</v>
      </c>
      <c r="E57" s="82">
        <v>0.87629999999999997</v>
      </c>
      <c r="F57" s="71">
        <v>0</v>
      </c>
      <c r="G57" s="71">
        <v>0</v>
      </c>
      <c r="H57" s="106">
        <v>0</v>
      </c>
      <c r="I57" s="108">
        <v>0</v>
      </c>
      <c r="J57" s="43"/>
      <c r="K57" s="71">
        <v>1668.0666742945905</v>
      </c>
      <c r="L57" s="71">
        <v>0</v>
      </c>
      <c r="M57" s="71">
        <v>0</v>
      </c>
      <c r="N57" s="71">
        <v>0</v>
      </c>
      <c r="O57" s="106">
        <v>0</v>
      </c>
      <c r="P57" s="108">
        <v>0</v>
      </c>
      <c r="Q57" s="71"/>
      <c r="R57" s="106">
        <v>0</v>
      </c>
      <c r="S57" s="108">
        <v>0</v>
      </c>
    </row>
    <row r="58" spans="1:19" ht="16">
      <c r="A58" s="97" t="s">
        <v>267</v>
      </c>
      <c r="B58" s="71">
        <v>43714</v>
      </c>
      <c r="C58" s="71">
        <v>683176</v>
      </c>
      <c r="D58" s="71">
        <v>3683</v>
      </c>
      <c r="E58" s="82">
        <v>0.83682999999999996</v>
      </c>
      <c r="F58" s="71">
        <v>0</v>
      </c>
      <c r="G58" s="71">
        <v>0</v>
      </c>
      <c r="H58" s="106">
        <v>0</v>
      </c>
      <c r="I58" s="108">
        <v>0</v>
      </c>
      <c r="J58" s="43"/>
      <c r="K58" s="71">
        <v>846.06667429459048</v>
      </c>
      <c r="L58" s="71">
        <v>0</v>
      </c>
      <c r="M58" s="71">
        <v>0</v>
      </c>
      <c r="N58" s="71">
        <v>0</v>
      </c>
      <c r="O58" s="106">
        <v>0</v>
      </c>
      <c r="P58" s="108">
        <v>0</v>
      </c>
      <c r="Q58" s="71"/>
      <c r="R58" s="106">
        <v>0</v>
      </c>
      <c r="S58" s="108">
        <v>0</v>
      </c>
    </row>
    <row r="59" spans="1:19" ht="16">
      <c r="A59" s="97" t="s">
        <v>275</v>
      </c>
      <c r="B59" s="71">
        <v>119129</v>
      </c>
      <c r="C59" s="71">
        <v>633642</v>
      </c>
      <c r="D59" s="71">
        <v>11506</v>
      </c>
      <c r="E59" s="82">
        <v>0.91505999999999998</v>
      </c>
      <c r="F59" s="71">
        <v>0</v>
      </c>
      <c r="G59" s="71">
        <v>0</v>
      </c>
      <c r="H59" s="106">
        <v>0</v>
      </c>
      <c r="I59" s="108">
        <v>0</v>
      </c>
      <c r="J59" s="43"/>
      <c r="K59" s="71">
        <v>877.06667429459048</v>
      </c>
      <c r="L59" s="71">
        <v>0</v>
      </c>
      <c r="M59" s="71">
        <v>0</v>
      </c>
      <c r="N59" s="71">
        <v>0</v>
      </c>
      <c r="O59" s="106">
        <v>0</v>
      </c>
      <c r="P59" s="108">
        <v>0</v>
      </c>
      <c r="Q59" s="71"/>
      <c r="R59" s="106">
        <v>0</v>
      </c>
      <c r="S59" s="108">
        <v>0</v>
      </c>
    </row>
    <row r="60" spans="1:19" ht="16">
      <c r="A60" s="97" t="s">
        <v>282</v>
      </c>
      <c r="B60" s="71">
        <v>62029</v>
      </c>
      <c r="C60" s="71">
        <v>760029</v>
      </c>
      <c r="D60" s="71">
        <v>5317</v>
      </c>
      <c r="E60" s="82">
        <v>0.85316999999999998</v>
      </c>
      <c r="F60" s="71">
        <v>0</v>
      </c>
      <c r="G60" s="71">
        <v>0</v>
      </c>
      <c r="H60" s="106">
        <v>0</v>
      </c>
      <c r="I60" s="108">
        <v>0</v>
      </c>
      <c r="J60" s="43"/>
      <c r="K60" s="71">
        <v>2486.0666742945905</v>
      </c>
      <c r="L60" s="71">
        <v>0</v>
      </c>
      <c r="M60" s="71">
        <v>0</v>
      </c>
      <c r="N60" s="71">
        <v>0</v>
      </c>
      <c r="O60" s="106">
        <v>0</v>
      </c>
      <c r="P60" s="108">
        <v>0</v>
      </c>
      <c r="Q60" s="71"/>
      <c r="R60" s="106">
        <v>0</v>
      </c>
      <c r="S60" s="108">
        <v>0</v>
      </c>
    </row>
    <row r="61" spans="1:19" ht="16">
      <c r="A61" s="97" t="s">
        <v>7</v>
      </c>
      <c r="B61" s="71">
        <v>90800</v>
      </c>
      <c r="C61" s="71">
        <v>742293</v>
      </c>
      <c r="D61" s="71">
        <v>6824</v>
      </c>
      <c r="E61" s="82">
        <v>0.86824000000000001</v>
      </c>
      <c r="F61" s="71">
        <v>0</v>
      </c>
      <c r="G61" s="71">
        <v>0</v>
      </c>
      <c r="H61" s="106">
        <v>0</v>
      </c>
      <c r="I61" s="108">
        <v>0</v>
      </c>
      <c r="J61" s="43"/>
      <c r="K61" s="71">
        <v>1053.0666742945905</v>
      </c>
      <c r="L61" s="71">
        <v>0</v>
      </c>
      <c r="M61" s="71">
        <v>0</v>
      </c>
      <c r="N61" s="71">
        <v>0</v>
      </c>
      <c r="O61" s="106">
        <v>0</v>
      </c>
      <c r="P61" s="108">
        <v>0</v>
      </c>
      <c r="Q61" s="71"/>
      <c r="R61" s="106">
        <v>0</v>
      </c>
      <c r="S61" s="108">
        <v>0</v>
      </c>
    </row>
    <row r="62" spans="1:19" ht="16">
      <c r="A62" s="97" t="s">
        <v>34</v>
      </c>
      <c r="B62" s="71">
        <v>77303</v>
      </c>
      <c r="C62" s="71">
        <v>729225</v>
      </c>
      <c r="D62" s="71">
        <v>17858</v>
      </c>
      <c r="E62" s="82">
        <v>0.97858000000000001</v>
      </c>
      <c r="F62" s="71">
        <v>0</v>
      </c>
      <c r="G62" s="71">
        <v>0</v>
      </c>
      <c r="H62" s="106">
        <v>0</v>
      </c>
      <c r="I62" s="108">
        <v>0</v>
      </c>
      <c r="J62" s="43"/>
      <c r="K62" s="71">
        <v>1645.0666742945905</v>
      </c>
      <c r="L62" s="71">
        <v>0</v>
      </c>
      <c r="M62" s="71">
        <v>0</v>
      </c>
      <c r="N62" s="71">
        <v>0</v>
      </c>
      <c r="O62" s="106">
        <v>0</v>
      </c>
      <c r="P62" s="108">
        <v>0</v>
      </c>
      <c r="Q62" s="71"/>
      <c r="R62" s="106">
        <v>0</v>
      </c>
      <c r="S62" s="108">
        <v>0</v>
      </c>
    </row>
    <row r="63" spans="1:19" ht="16">
      <c r="A63" s="97" t="s">
        <v>50</v>
      </c>
      <c r="B63" s="71">
        <v>55130</v>
      </c>
      <c r="C63" s="71">
        <v>1066075</v>
      </c>
      <c r="D63" s="71">
        <v>29481</v>
      </c>
      <c r="E63" s="82">
        <v>1.0948100000000001</v>
      </c>
      <c r="F63" s="71">
        <v>0</v>
      </c>
      <c r="G63" s="71">
        <v>0</v>
      </c>
      <c r="H63" s="106">
        <v>0</v>
      </c>
      <c r="I63" s="108">
        <v>0</v>
      </c>
      <c r="J63" s="43"/>
      <c r="K63" s="71">
        <v>1375.0666742945905</v>
      </c>
      <c r="L63" s="71">
        <v>0</v>
      </c>
      <c r="M63" s="71">
        <v>0</v>
      </c>
      <c r="N63" s="71">
        <v>0</v>
      </c>
      <c r="O63" s="106">
        <v>0</v>
      </c>
      <c r="P63" s="108">
        <v>0</v>
      </c>
      <c r="Q63" s="71"/>
      <c r="R63" s="106">
        <v>0</v>
      </c>
      <c r="S63" s="108">
        <v>0</v>
      </c>
    </row>
    <row r="64" spans="1:19" ht="16">
      <c r="A64" s="97" t="s">
        <v>52</v>
      </c>
      <c r="B64" s="71">
        <v>78581</v>
      </c>
      <c r="C64" s="71">
        <v>975412</v>
      </c>
      <c r="D64" s="71">
        <v>9438</v>
      </c>
      <c r="E64" s="82">
        <v>0.89437999999999995</v>
      </c>
      <c r="F64" s="71">
        <v>0</v>
      </c>
      <c r="G64" s="71">
        <v>0</v>
      </c>
      <c r="H64" s="106">
        <v>0</v>
      </c>
      <c r="I64" s="108">
        <v>0</v>
      </c>
      <c r="J64" s="43"/>
      <c r="K64" s="71">
        <v>2109.0666742945923</v>
      </c>
      <c r="L64" s="71">
        <v>0</v>
      </c>
      <c r="M64" s="71">
        <v>0</v>
      </c>
      <c r="N64" s="71">
        <v>0</v>
      </c>
      <c r="O64" s="106">
        <v>0</v>
      </c>
      <c r="P64" s="108">
        <v>0</v>
      </c>
      <c r="Q64" s="71"/>
      <c r="R64" s="106">
        <v>0</v>
      </c>
      <c r="S64" s="108">
        <v>0</v>
      </c>
    </row>
    <row r="65" spans="1:19" ht="16">
      <c r="A65" s="97" t="s">
        <v>61</v>
      </c>
      <c r="B65" s="71">
        <v>162511</v>
      </c>
      <c r="C65" s="71">
        <v>892251</v>
      </c>
      <c r="D65" s="71">
        <v>13128</v>
      </c>
      <c r="E65" s="82">
        <v>0.93128</v>
      </c>
      <c r="F65" s="71">
        <v>0</v>
      </c>
      <c r="G65" s="71">
        <v>0</v>
      </c>
      <c r="H65" s="106">
        <v>0</v>
      </c>
      <c r="I65" s="108">
        <v>0</v>
      </c>
      <c r="J65" s="43"/>
      <c r="K65" s="71">
        <v>-833.93332570540952</v>
      </c>
      <c r="L65" s="71">
        <v>0</v>
      </c>
      <c r="M65" s="71">
        <v>0</v>
      </c>
      <c r="N65" s="71">
        <v>0</v>
      </c>
      <c r="O65" s="106">
        <v>0</v>
      </c>
      <c r="P65" s="108">
        <v>0</v>
      </c>
      <c r="Q65" s="71"/>
      <c r="R65" s="106">
        <v>0</v>
      </c>
      <c r="S65" s="108">
        <v>0</v>
      </c>
    </row>
    <row r="66" spans="1:19" ht="16">
      <c r="A66" s="97" t="s">
        <v>91</v>
      </c>
      <c r="B66" s="71">
        <v>179836</v>
      </c>
      <c r="C66" s="71">
        <v>919315</v>
      </c>
      <c r="D66" s="71">
        <v>145114</v>
      </c>
      <c r="E66" s="82">
        <v>2.2511399999999999</v>
      </c>
      <c r="F66" s="71">
        <v>0</v>
      </c>
      <c r="G66" s="71">
        <v>0</v>
      </c>
      <c r="H66" s="106">
        <v>0</v>
      </c>
      <c r="I66" s="108">
        <v>0</v>
      </c>
      <c r="J66" s="43"/>
      <c r="K66" s="71">
        <v>-10.933325705407697</v>
      </c>
      <c r="L66" s="71">
        <v>0</v>
      </c>
      <c r="M66" s="71">
        <v>0</v>
      </c>
      <c r="N66" s="71">
        <v>0</v>
      </c>
      <c r="O66" s="106">
        <v>0</v>
      </c>
      <c r="P66" s="108">
        <v>0</v>
      </c>
      <c r="Q66" s="71"/>
      <c r="R66" s="106">
        <v>0</v>
      </c>
      <c r="S66" s="108">
        <v>0</v>
      </c>
    </row>
    <row r="67" spans="1:19" ht="16">
      <c r="A67" s="97" t="s">
        <v>146</v>
      </c>
      <c r="B67" s="71">
        <v>166205</v>
      </c>
      <c r="C67" s="71">
        <v>918276</v>
      </c>
      <c r="D67" s="71">
        <v>7532</v>
      </c>
      <c r="E67" s="82">
        <v>0.87531999999999999</v>
      </c>
      <c r="F67" s="71">
        <v>0</v>
      </c>
      <c r="G67" s="71">
        <v>0</v>
      </c>
      <c r="H67" s="106">
        <v>0</v>
      </c>
      <c r="I67" s="108">
        <v>0</v>
      </c>
      <c r="J67" s="43"/>
      <c r="K67" s="71">
        <v>809.06667429459048</v>
      </c>
      <c r="L67" s="71">
        <v>0</v>
      </c>
      <c r="M67" s="71">
        <v>0</v>
      </c>
      <c r="N67" s="71">
        <v>0</v>
      </c>
      <c r="O67" s="106">
        <v>0</v>
      </c>
      <c r="P67" s="108">
        <v>0</v>
      </c>
      <c r="Q67" s="71"/>
      <c r="R67" s="106">
        <v>0</v>
      </c>
      <c r="S67" s="108">
        <v>0</v>
      </c>
    </row>
    <row r="68" spans="1:19" ht="16">
      <c r="A68" s="97" t="s">
        <v>164</v>
      </c>
      <c r="B68" s="71">
        <v>121235</v>
      </c>
      <c r="C68" s="71">
        <v>693836</v>
      </c>
      <c r="D68" s="71">
        <v>31944</v>
      </c>
      <c r="E68" s="82">
        <v>1.11944</v>
      </c>
      <c r="F68" s="71">
        <v>0</v>
      </c>
      <c r="G68" s="71">
        <v>0</v>
      </c>
      <c r="H68" s="106">
        <v>0</v>
      </c>
      <c r="I68" s="108">
        <v>0</v>
      </c>
      <c r="J68" s="43"/>
      <c r="K68" s="71">
        <v>2039.0666742945905</v>
      </c>
      <c r="L68" s="71">
        <v>0</v>
      </c>
      <c r="M68" s="71">
        <v>0</v>
      </c>
      <c r="N68" s="71">
        <v>0</v>
      </c>
      <c r="O68" s="106">
        <v>0</v>
      </c>
      <c r="P68" s="108">
        <v>0</v>
      </c>
      <c r="Q68" s="71"/>
      <c r="R68" s="106">
        <v>0</v>
      </c>
      <c r="S68" s="108">
        <v>0</v>
      </c>
    </row>
    <row r="69" spans="1:19" ht="16">
      <c r="A69" s="97" t="s">
        <v>215</v>
      </c>
      <c r="B69" s="71">
        <v>67933</v>
      </c>
      <c r="C69" s="71">
        <v>643974</v>
      </c>
      <c r="D69" s="71">
        <v>11771</v>
      </c>
      <c r="E69" s="82">
        <v>0.91771000000000003</v>
      </c>
      <c r="F69" s="71">
        <v>0</v>
      </c>
      <c r="G69" s="71">
        <v>0</v>
      </c>
      <c r="H69" s="106">
        <v>0</v>
      </c>
      <c r="I69" s="108">
        <v>0</v>
      </c>
      <c r="J69" s="43"/>
      <c r="K69" s="71">
        <v>2219.0666742945905</v>
      </c>
      <c r="L69" s="71">
        <v>0</v>
      </c>
      <c r="M69" s="71">
        <v>0</v>
      </c>
      <c r="N69" s="71">
        <v>0</v>
      </c>
      <c r="O69" s="106">
        <v>0</v>
      </c>
      <c r="P69" s="108">
        <v>0</v>
      </c>
      <c r="Q69" s="71"/>
      <c r="R69" s="106">
        <v>0</v>
      </c>
      <c r="S69" s="108">
        <v>0</v>
      </c>
    </row>
    <row r="70" spans="1:19" ht="16">
      <c r="A70" s="97" t="s">
        <v>231</v>
      </c>
      <c r="B70" s="71">
        <v>52199</v>
      </c>
      <c r="C70" s="71">
        <v>744939</v>
      </c>
      <c r="D70" s="71">
        <v>18804</v>
      </c>
      <c r="E70" s="82">
        <v>0.98804000000000003</v>
      </c>
      <c r="F70" s="71">
        <v>0</v>
      </c>
      <c r="G70" s="71">
        <v>0</v>
      </c>
      <c r="H70" s="106">
        <v>0</v>
      </c>
      <c r="I70" s="108">
        <v>0</v>
      </c>
      <c r="J70" s="43"/>
      <c r="K70" s="71">
        <v>508.06667429459048</v>
      </c>
      <c r="L70" s="71">
        <v>0</v>
      </c>
      <c r="M70" s="71">
        <v>0</v>
      </c>
      <c r="N70" s="71">
        <v>0</v>
      </c>
      <c r="O70" s="106">
        <v>0</v>
      </c>
      <c r="P70" s="108">
        <v>0</v>
      </c>
      <c r="Q70" s="71"/>
      <c r="R70" s="106">
        <v>0</v>
      </c>
      <c r="S70" s="108">
        <v>0</v>
      </c>
    </row>
    <row r="71" spans="1:19" ht="16">
      <c r="A71" s="97" t="s">
        <v>246</v>
      </c>
      <c r="B71" s="71">
        <v>132284</v>
      </c>
      <c r="C71" s="71">
        <v>811203</v>
      </c>
      <c r="D71" s="71">
        <v>14854</v>
      </c>
      <c r="E71" s="82">
        <v>0.94854000000000005</v>
      </c>
      <c r="F71" s="71">
        <v>0</v>
      </c>
      <c r="G71" s="71">
        <v>0</v>
      </c>
      <c r="H71" s="106">
        <v>0</v>
      </c>
      <c r="I71" s="108">
        <v>0</v>
      </c>
      <c r="J71" s="43"/>
      <c r="K71" s="71">
        <v>497.0666742945923</v>
      </c>
      <c r="L71" s="71">
        <v>0</v>
      </c>
      <c r="M71" s="71">
        <v>0</v>
      </c>
      <c r="N71" s="71">
        <v>0</v>
      </c>
      <c r="O71" s="106">
        <v>0</v>
      </c>
      <c r="P71" s="108">
        <v>0</v>
      </c>
      <c r="Q71" s="71"/>
      <c r="R71" s="106">
        <v>0</v>
      </c>
      <c r="S71" s="108">
        <v>0</v>
      </c>
    </row>
    <row r="72" spans="1:19" ht="16">
      <c r="A72" s="97" t="s">
        <v>254</v>
      </c>
      <c r="B72" s="71">
        <v>69945</v>
      </c>
      <c r="C72" s="71">
        <v>655818</v>
      </c>
      <c r="D72" s="71">
        <v>27673</v>
      </c>
      <c r="E72" s="82">
        <v>1.07673</v>
      </c>
      <c r="F72" s="71">
        <v>0</v>
      </c>
      <c r="G72" s="71">
        <v>0</v>
      </c>
      <c r="H72" s="106">
        <v>0</v>
      </c>
      <c r="I72" s="108">
        <v>0</v>
      </c>
      <c r="J72" s="43"/>
      <c r="K72" s="71">
        <v>1841.0666742945905</v>
      </c>
      <c r="L72" s="71">
        <v>0</v>
      </c>
      <c r="M72" s="71">
        <v>0</v>
      </c>
      <c r="N72" s="71">
        <v>0</v>
      </c>
      <c r="O72" s="106">
        <v>0</v>
      </c>
      <c r="P72" s="108">
        <v>0</v>
      </c>
      <c r="Q72" s="71"/>
      <c r="R72" s="106">
        <v>0</v>
      </c>
      <c r="S72" s="108">
        <v>0</v>
      </c>
    </row>
    <row r="73" spans="1:19" ht="16">
      <c r="A73" s="97" t="s">
        <v>263</v>
      </c>
      <c r="B73" s="71">
        <v>66885</v>
      </c>
      <c r="C73" s="71">
        <v>899143</v>
      </c>
      <c r="D73" s="71">
        <v>34692</v>
      </c>
      <c r="E73" s="82">
        <v>1.1469199999999999</v>
      </c>
      <c r="F73" s="71">
        <v>0</v>
      </c>
      <c r="G73" s="71">
        <v>0</v>
      </c>
      <c r="H73" s="106">
        <v>0</v>
      </c>
      <c r="I73" s="108">
        <v>0</v>
      </c>
      <c r="J73" s="43"/>
      <c r="K73" s="71">
        <v>1117.0666742945923</v>
      </c>
      <c r="L73" s="71">
        <v>0</v>
      </c>
      <c r="M73" s="71">
        <v>0</v>
      </c>
      <c r="N73" s="71">
        <v>0</v>
      </c>
      <c r="O73" s="106">
        <v>0</v>
      </c>
      <c r="P73" s="108">
        <v>0</v>
      </c>
      <c r="Q73" s="71"/>
      <c r="R73" s="106">
        <v>0</v>
      </c>
      <c r="S73" s="108">
        <v>0</v>
      </c>
    </row>
    <row r="74" spans="1:19" ht="16">
      <c r="A74" s="97" t="s">
        <v>6</v>
      </c>
      <c r="B74" s="71">
        <v>120209</v>
      </c>
      <c r="C74" s="71">
        <v>796003</v>
      </c>
      <c r="D74" s="71">
        <v>20257</v>
      </c>
      <c r="E74" s="82">
        <v>1.00257</v>
      </c>
      <c r="F74" s="71">
        <v>0</v>
      </c>
      <c r="G74" s="71">
        <v>0</v>
      </c>
      <c r="H74" s="106">
        <v>0</v>
      </c>
      <c r="I74" s="108">
        <v>0</v>
      </c>
      <c r="J74" s="43"/>
      <c r="K74" s="71">
        <v>2137.0666742945905</v>
      </c>
      <c r="L74" s="71">
        <v>0</v>
      </c>
      <c r="M74" s="71">
        <v>0</v>
      </c>
      <c r="N74" s="71">
        <v>0</v>
      </c>
      <c r="O74" s="106">
        <v>0</v>
      </c>
      <c r="P74" s="108">
        <v>0</v>
      </c>
      <c r="Q74" s="71"/>
      <c r="R74" s="106">
        <v>0</v>
      </c>
      <c r="S74" s="108">
        <v>0</v>
      </c>
    </row>
    <row r="75" spans="1:19" ht="16">
      <c r="A75" s="97" t="s">
        <v>121</v>
      </c>
      <c r="B75" s="71">
        <v>85177</v>
      </c>
      <c r="C75" s="71">
        <v>648703</v>
      </c>
      <c r="D75" s="71">
        <v>8485</v>
      </c>
      <c r="E75" s="82">
        <v>0.88485000000000003</v>
      </c>
      <c r="F75" s="71">
        <v>0</v>
      </c>
      <c r="G75" s="71">
        <v>0</v>
      </c>
      <c r="H75" s="106">
        <v>0</v>
      </c>
      <c r="I75" s="108">
        <v>0</v>
      </c>
      <c r="J75" s="43"/>
      <c r="K75" s="71">
        <v>2732.0666742945905</v>
      </c>
      <c r="L75" s="71">
        <v>0</v>
      </c>
      <c r="M75" s="71">
        <v>0</v>
      </c>
      <c r="N75" s="71">
        <v>0</v>
      </c>
      <c r="O75" s="106">
        <v>0</v>
      </c>
      <c r="P75" s="108">
        <v>0</v>
      </c>
      <c r="Q75" s="71"/>
      <c r="R75" s="106">
        <v>0</v>
      </c>
      <c r="S75" s="108">
        <v>0</v>
      </c>
    </row>
    <row r="76" spans="1:19" ht="16">
      <c r="A76" s="97" t="s">
        <v>127</v>
      </c>
      <c r="B76" s="71">
        <v>41713</v>
      </c>
      <c r="C76" s="71">
        <v>928836</v>
      </c>
      <c r="D76" s="71">
        <v>28483</v>
      </c>
      <c r="E76" s="82">
        <v>1.08483</v>
      </c>
      <c r="F76" s="71">
        <v>0</v>
      </c>
      <c r="G76" s="71">
        <v>0</v>
      </c>
      <c r="H76" s="106">
        <v>0</v>
      </c>
      <c r="I76" s="108">
        <v>0</v>
      </c>
      <c r="J76" s="43"/>
      <c r="K76" s="71">
        <v>2065.0666742945905</v>
      </c>
      <c r="L76" s="71">
        <v>0</v>
      </c>
      <c r="M76" s="71">
        <v>0</v>
      </c>
      <c r="N76" s="71">
        <v>0</v>
      </c>
      <c r="O76" s="106">
        <v>0</v>
      </c>
      <c r="P76" s="108">
        <v>0</v>
      </c>
      <c r="Q76" s="71"/>
      <c r="R76" s="106">
        <v>0</v>
      </c>
      <c r="S76" s="108">
        <v>0</v>
      </c>
    </row>
    <row r="77" spans="1:19" ht="16">
      <c r="A77" s="97" t="s">
        <v>141</v>
      </c>
      <c r="B77" s="71">
        <v>67164</v>
      </c>
      <c r="C77" s="71">
        <v>1361950</v>
      </c>
      <c r="D77" s="71">
        <v>10166</v>
      </c>
      <c r="E77" s="82">
        <v>0.90166000000000002</v>
      </c>
      <c r="F77" s="71">
        <v>0</v>
      </c>
      <c r="G77" s="71">
        <v>0</v>
      </c>
      <c r="H77" s="106">
        <v>0</v>
      </c>
      <c r="I77" s="108">
        <v>0</v>
      </c>
      <c r="J77" s="43"/>
      <c r="K77" s="71">
        <v>2124.0666742945905</v>
      </c>
      <c r="L77" s="71">
        <v>0</v>
      </c>
      <c r="M77" s="71">
        <v>0</v>
      </c>
      <c r="N77" s="71">
        <v>0</v>
      </c>
      <c r="O77" s="106">
        <v>0</v>
      </c>
      <c r="P77" s="108">
        <v>0</v>
      </c>
      <c r="Q77" s="71"/>
      <c r="R77" s="106">
        <v>0</v>
      </c>
      <c r="S77" s="108">
        <v>0</v>
      </c>
    </row>
    <row r="78" spans="1:19" ht="16">
      <c r="A78" s="97" t="s">
        <v>225</v>
      </c>
      <c r="B78" s="71">
        <v>33789</v>
      </c>
      <c r="C78" s="71">
        <v>708296</v>
      </c>
      <c r="D78" s="71">
        <v>12297</v>
      </c>
      <c r="E78" s="82">
        <v>0.92296999999999996</v>
      </c>
      <c r="F78" s="71">
        <v>0</v>
      </c>
      <c r="G78" s="71">
        <v>0</v>
      </c>
      <c r="H78" s="106">
        <v>0</v>
      </c>
      <c r="I78" s="108">
        <v>0</v>
      </c>
      <c r="J78" s="43"/>
      <c r="K78" s="71">
        <v>3212.0666742945905</v>
      </c>
      <c r="L78" s="71">
        <v>0</v>
      </c>
      <c r="M78" s="71">
        <v>0</v>
      </c>
      <c r="N78" s="71">
        <v>0</v>
      </c>
      <c r="O78" s="106">
        <v>0</v>
      </c>
      <c r="P78" s="108">
        <v>0</v>
      </c>
      <c r="Q78" s="71"/>
      <c r="R78" s="106">
        <v>0</v>
      </c>
      <c r="S78" s="108">
        <v>0</v>
      </c>
    </row>
    <row r="79" spans="1:19" ht="16">
      <c r="A79" s="97" t="s">
        <v>244</v>
      </c>
      <c r="B79" s="71">
        <v>24780</v>
      </c>
      <c r="C79" s="71">
        <v>588400</v>
      </c>
      <c r="D79" s="71">
        <v>9418</v>
      </c>
      <c r="E79" s="82">
        <v>0.89417999999999997</v>
      </c>
      <c r="F79" s="71">
        <v>0</v>
      </c>
      <c r="G79" s="71">
        <v>0</v>
      </c>
      <c r="H79" s="106">
        <v>0</v>
      </c>
      <c r="I79" s="108">
        <v>0</v>
      </c>
      <c r="J79" s="43"/>
      <c r="K79" s="71">
        <v>2733.0666742945905</v>
      </c>
      <c r="L79" s="71">
        <v>0</v>
      </c>
      <c r="M79" s="71">
        <v>0</v>
      </c>
      <c r="N79" s="71">
        <v>0</v>
      </c>
      <c r="O79" s="106">
        <v>0</v>
      </c>
      <c r="P79" s="108">
        <v>0</v>
      </c>
      <c r="Q79" s="71"/>
      <c r="R79" s="106">
        <v>0</v>
      </c>
      <c r="S79" s="108">
        <v>0</v>
      </c>
    </row>
    <row r="80" spans="1:19" ht="16">
      <c r="A80" s="97" t="s">
        <v>266</v>
      </c>
      <c r="B80" s="71">
        <v>124763</v>
      </c>
      <c r="C80" s="71">
        <v>735438</v>
      </c>
      <c r="D80" s="71">
        <v>97137</v>
      </c>
      <c r="E80" s="82">
        <v>1.7713700000000001</v>
      </c>
      <c r="F80" s="71">
        <v>0</v>
      </c>
      <c r="G80" s="71">
        <v>0</v>
      </c>
      <c r="H80" s="106">
        <v>0</v>
      </c>
      <c r="I80" s="108">
        <v>0</v>
      </c>
      <c r="J80" s="43"/>
      <c r="K80" s="71">
        <v>289.0666742945923</v>
      </c>
      <c r="L80" s="71">
        <v>0</v>
      </c>
      <c r="M80" s="71">
        <v>0</v>
      </c>
      <c r="N80" s="71">
        <v>0</v>
      </c>
      <c r="O80" s="106">
        <v>0</v>
      </c>
      <c r="P80" s="108">
        <v>0</v>
      </c>
      <c r="Q80" s="71"/>
      <c r="R80" s="106">
        <v>0</v>
      </c>
      <c r="S80" s="108">
        <v>0</v>
      </c>
    </row>
    <row r="81" spans="1:19" ht="16">
      <c r="A81" s="97" t="s">
        <v>276</v>
      </c>
      <c r="B81" s="71">
        <v>50767</v>
      </c>
      <c r="C81" s="71">
        <v>924642</v>
      </c>
      <c r="D81" s="71">
        <v>18092</v>
      </c>
      <c r="E81" s="82">
        <v>0.98092000000000001</v>
      </c>
      <c r="F81" s="71">
        <v>0</v>
      </c>
      <c r="G81" s="71">
        <v>0</v>
      </c>
      <c r="H81" s="106">
        <v>0</v>
      </c>
      <c r="I81" s="108">
        <v>0</v>
      </c>
      <c r="J81" s="43"/>
      <c r="K81" s="71">
        <v>1627.0666742945905</v>
      </c>
      <c r="L81" s="71">
        <v>0</v>
      </c>
      <c r="M81" s="71">
        <v>0</v>
      </c>
      <c r="N81" s="71">
        <v>0</v>
      </c>
      <c r="O81" s="106">
        <v>0</v>
      </c>
      <c r="P81" s="108">
        <v>0</v>
      </c>
      <c r="Q81" s="71"/>
      <c r="R81" s="106">
        <v>0</v>
      </c>
      <c r="S81" s="108">
        <v>0</v>
      </c>
    </row>
    <row r="82" spans="1:19" ht="16">
      <c r="A82" s="97" t="s">
        <v>19</v>
      </c>
      <c r="B82" s="71">
        <v>26989</v>
      </c>
      <c r="C82" s="71">
        <v>202163</v>
      </c>
      <c r="D82" s="71">
        <v>10857</v>
      </c>
      <c r="E82" s="82">
        <v>0.90856999999999999</v>
      </c>
      <c r="F82" s="71">
        <v>478.37</v>
      </c>
      <c r="G82" s="71">
        <v>108.57</v>
      </c>
      <c r="H82" s="106">
        <v>379.72655510000004</v>
      </c>
      <c r="I82" s="108">
        <v>308</v>
      </c>
      <c r="J82" s="43"/>
      <c r="K82" s="71">
        <v>2238.0666742945905</v>
      </c>
      <c r="L82" s="71">
        <v>0</v>
      </c>
      <c r="M82" s="71">
        <v>0</v>
      </c>
      <c r="N82" s="71">
        <v>0</v>
      </c>
      <c r="O82" s="106">
        <v>0</v>
      </c>
      <c r="P82" s="108">
        <v>0</v>
      </c>
      <c r="Q82" s="71"/>
      <c r="R82" s="106">
        <v>379.72655510000004</v>
      </c>
      <c r="S82" s="108">
        <v>308</v>
      </c>
    </row>
    <row r="83" spans="1:19" ht="16">
      <c r="A83" s="97" t="s">
        <v>35</v>
      </c>
      <c r="B83" s="71">
        <v>39548</v>
      </c>
      <c r="C83" s="71">
        <v>558610</v>
      </c>
      <c r="D83" s="71">
        <v>9347</v>
      </c>
      <c r="E83" s="82">
        <v>0.89346999999999999</v>
      </c>
      <c r="F83" s="71">
        <v>0</v>
      </c>
      <c r="G83" s="71">
        <v>0</v>
      </c>
      <c r="H83" s="106">
        <v>0</v>
      </c>
      <c r="I83" s="108">
        <v>0</v>
      </c>
      <c r="J83" s="43"/>
      <c r="K83" s="71">
        <v>2427.0666742945905</v>
      </c>
      <c r="L83" s="71">
        <v>0</v>
      </c>
      <c r="M83" s="71">
        <v>0</v>
      </c>
      <c r="N83" s="71">
        <v>0</v>
      </c>
      <c r="O83" s="106">
        <v>0</v>
      </c>
      <c r="P83" s="108">
        <v>0</v>
      </c>
      <c r="Q83" s="71"/>
      <c r="R83" s="106">
        <v>0</v>
      </c>
      <c r="S83" s="108">
        <v>0</v>
      </c>
    </row>
    <row r="84" spans="1:19" ht="16">
      <c r="A84" s="97" t="s">
        <v>77</v>
      </c>
      <c r="B84" s="71">
        <v>34827</v>
      </c>
      <c r="C84" s="71">
        <v>546255</v>
      </c>
      <c r="D84" s="71">
        <v>14064</v>
      </c>
      <c r="E84" s="82">
        <v>0.94064000000000003</v>
      </c>
      <c r="F84" s="71">
        <v>0</v>
      </c>
      <c r="G84" s="71">
        <v>0</v>
      </c>
      <c r="H84" s="106">
        <v>0</v>
      </c>
      <c r="I84" s="108">
        <v>0</v>
      </c>
      <c r="J84" s="43"/>
      <c r="K84" s="71">
        <v>3522.0666742945905</v>
      </c>
      <c r="L84" s="71">
        <v>0</v>
      </c>
      <c r="M84" s="71">
        <v>0</v>
      </c>
      <c r="N84" s="71">
        <v>0</v>
      </c>
      <c r="O84" s="106">
        <v>0</v>
      </c>
      <c r="P84" s="108">
        <v>0</v>
      </c>
      <c r="Q84" s="71"/>
      <c r="R84" s="106">
        <v>0</v>
      </c>
      <c r="S84" s="108">
        <v>0</v>
      </c>
    </row>
    <row r="85" spans="1:19" ht="16">
      <c r="A85" s="97" t="s">
        <v>86</v>
      </c>
      <c r="B85" s="71">
        <v>43538</v>
      </c>
      <c r="C85" s="71">
        <v>465218</v>
      </c>
      <c r="D85" s="71">
        <v>5584</v>
      </c>
      <c r="E85" s="82">
        <v>0.85583999999999993</v>
      </c>
      <c r="F85" s="71">
        <v>0</v>
      </c>
      <c r="G85" s="71">
        <v>0</v>
      </c>
      <c r="H85" s="106">
        <v>0</v>
      </c>
      <c r="I85" s="108">
        <v>0</v>
      </c>
      <c r="J85" s="43"/>
      <c r="K85" s="71">
        <v>2415.0666742945905</v>
      </c>
      <c r="L85" s="71">
        <v>0</v>
      </c>
      <c r="M85" s="71">
        <v>0</v>
      </c>
      <c r="N85" s="71">
        <v>0</v>
      </c>
      <c r="O85" s="106">
        <v>0</v>
      </c>
      <c r="P85" s="108">
        <v>0</v>
      </c>
      <c r="Q85" s="71"/>
      <c r="R85" s="106">
        <v>0</v>
      </c>
      <c r="S85" s="108">
        <v>0</v>
      </c>
    </row>
    <row r="86" spans="1:19" ht="16">
      <c r="A86" s="97" t="s">
        <v>93</v>
      </c>
      <c r="B86" s="71">
        <v>108590</v>
      </c>
      <c r="C86" s="71">
        <v>397094</v>
      </c>
      <c r="D86" s="71">
        <v>72018</v>
      </c>
      <c r="E86" s="82">
        <v>1.5201799999999999</v>
      </c>
      <c r="F86" s="71">
        <v>0</v>
      </c>
      <c r="G86" s="71">
        <v>0</v>
      </c>
      <c r="H86" s="106">
        <v>0</v>
      </c>
      <c r="I86" s="108">
        <v>0</v>
      </c>
      <c r="J86" s="43"/>
      <c r="K86" s="71">
        <v>131.0666742945923</v>
      </c>
      <c r="L86" s="71">
        <v>0</v>
      </c>
      <c r="M86" s="71">
        <v>0</v>
      </c>
      <c r="N86" s="71">
        <v>0</v>
      </c>
      <c r="O86" s="106">
        <v>0</v>
      </c>
      <c r="P86" s="108">
        <v>0</v>
      </c>
      <c r="Q86" s="71"/>
      <c r="R86" s="106">
        <v>0</v>
      </c>
      <c r="S86" s="108">
        <v>0</v>
      </c>
    </row>
    <row r="87" spans="1:19" ht="16">
      <c r="A87" s="97" t="s">
        <v>150</v>
      </c>
      <c r="B87" s="71">
        <v>47071</v>
      </c>
      <c r="C87" s="71">
        <v>302118</v>
      </c>
      <c r="D87" s="71">
        <v>13276</v>
      </c>
      <c r="E87" s="82">
        <v>0.93276000000000003</v>
      </c>
      <c r="F87" s="71">
        <v>0</v>
      </c>
      <c r="G87" s="71">
        <v>0</v>
      </c>
      <c r="H87" s="106">
        <v>0</v>
      </c>
      <c r="I87" s="108">
        <v>0</v>
      </c>
      <c r="J87" s="43"/>
      <c r="K87" s="71">
        <v>2064.0666742945905</v>
      </c>
      <c r="L87" s="71">
        <v>0</v>
      </c>
      <c r="M87" s="71">
        <v>0</v>
      </c>
      <c r="N87" s="71">
        <v>0</v>
      </c>
      <c r="O87" s="106">
        <v>0</v>
      </c>
      <c r="P87" s="108">
        <v>0</v>
      </c>
      <c r="Q87" s="71"/>
      <c r="R87" s="106">
        <v>0</v>
      </c>
      <c r="S87" s="108">
        <v>0</v>
      </c>
    </row>
    <row r="88" spans="1:19" ht="16">
      <c r="A88" s="97" t="s">
        <v>151</v>
      </c>
      <c r="B88" s="71">
        <v>73765</v>
      </c>
      <c r="C88" s="71">
        <v>254055</v>
      </c>
      <c r="D88" s="71">
        <v>15985</v>
      </c>
      <c r="E88" s="82">
        <v>0.95984999999999998</v>
      </c>
      <c r="F88" s="71">
        <v>0</v>
      </c>
      <c r="G88" s="71">
        <v>0</v>
      </c>
      <c r="H88" s="106">
        <v>0</v>
      </c>
      <c r="I88" s="108">
        <v>0</v>
      </c>
      <c r="J88" s="43"/>
      <c r="K88" s="71">
        <v>847.06667429459048</v>
      </c>
      <c r="L88" s="71">
        <v>0</v>
      </c>
      <c r="M88" s="71">
        <v>0</v>
      </c>
      <c r="N88" s="71">
        <v>0</v>
      </c>
      <c r="O88" s="106">
        <v>0</v>
      </c>
      <c r="P88" s="108">
        <v>0</v>
      </c>
      <c r="Q88" s="71"/>
      <c r="R88" s="106">
        <v>0</v>
      </c>
      <c r="S88" s="108">
        <v>0</v>
      </c>
    </row>
    <row r="89" spans="1:19" ht="16">
      <c r="A89" s="97" t="s">
        <v>160</v>
      </c>
      <c r="B89" s="71">
        <v>101202</v>
      </c>
      <c r="C89" s="71">
        <v>499232</v>
      </c>
      <c r="D89" s="71">
        <v>20303</v>
      </c>
      <c r="E89" s="82">
        <v>1.0030300000000001</v>
      </c>
      <c r="F89" s="71">
        <v>0</v>
      </c>
      <c r="G89" s="71">
        <v>0</v>
      </c>
      <c r="H89" s="106">
        <v>0</v>
      </c>
      <c r="I89" s="108">
        <v>0</v>
      </c>
      <c r="J89" s="43"/>
      <c r="K89" s="71">
        <v>1918.0666742945905</v>
      </c>
      <c r="L89" s="71">
        <v>0</v>
      </c>
      <c r="M89" s="71">
        <v>0</v>
      </c>
      <c r="N89" s="71">
        <v>0</v>
      </c>
      <c r="O89" s="106">
        <v>0</v>
      </c>
      <c r="P89" s="108">
        <v>0</v>
      </c>
      <c r="Q89" s="71"/>
      <c r="R89" s="106">
        <v>0</v>
      </c>
      <c r="S89" s="108">
        <v>0</v>
      </c>
    </row>
    <row r="90" spans="1:19" ht="16">
      <c r="A90" s="97" t="s">
        <v>170</v>
      </c>
      <c r="B90" s="71">
        <v>41056</v>
      </c>
      <c r="C90" s="71">
        <v>296562</v>
      </c>
      <c r="D90" s="71">
        <v>27028</v>
      </c>
      <c r="E90" s="82">
        <v>1.0702799999999999</v>
      </c>
      <c r="F90" s="71">
        <v>0</v>
      </c>
      <c r="G90" s="71">
        <v>0</v>
      </c>
      <c r="H90" s="106">
        <v>0</v>
      </c>
      <c r="I90" s="108">
        <v>0</v>
      </c>
      <c r="J90" s="43"/>
      <c r="K90" s="71">
        <v>1740.0666742945923</v>
      </c>
      <c r="L90" s="71">
        <v>0</v>
      </c>
      <c r="M90" s="71">
        <v>0</v>
      </c>
      <c r="N90" s="71">
        <v>0</v>
      </c>
      <c r="O90" s="106">
        <v>0</v>
      </c>
      <c r="P90" s="108">
        <v>0</v>
      </c>
      <c r="Q90" s="71"/>
      <c r="R90" s="106">
        <v>0</v>
      </c>
      <c r="S90" s="108">
        <v>0</v>
      </c>
    </row>
    <row r="91" spans="1:19" ht="16">
      <c r="A91" s="97" t="s">
        <v>229</v>
      </c>
      <c r="B91" s="71">
        <v>57036</v>
      </c>
      <c r="C91" s="71">
        <v>436895</v>
      </c>
      <c r="D91" s="71">
        <v>7042</v>
      </c>
      <c r="E91" s="82">
        <v>0.87041999999999997</v>
      </c>
      <c r="F91" s="71">
        <v>0</v>
      </c>
      <c r="G91" s="71">
        <v>0</v>
      </c>
      <c r="H91" s="106">
        <v>0</v>
      </c>
      <c r="I91" s="108">
        <v>0</v>
      </c>
      <c r="J91" s="43"/>
      <c r="K91" s="71">
        <v>3067.0666742945905</v>
      </c>
      <c r="L91" s="71">
        <v>0</v>
      </c>
      <c r="M91" s="71">
        <v>0</v>
      </c>
      <c r="N91" s="71">
        <v>0</v>
      </c>
      <c r="O91" s="106">
        <v>0</v>
      </c>
      <c r="P91" s="108">
        <v>0</v>
      </c>
      <c r="Q91" s="71"/>
      <c r="R91" s="106">
        <v>0</v>
      </c>
      <c r="S91" s="108">
        <v>0</v>
      </c>
    </row>
    <row r="92" spans="1:19" ht="16">
      <c r="A92" s="97" t="s">
        <v>256</v>
      </c>
      <c r="B92" s="71">
        <v>32986</v>
      </c>
      <c r="C92" s="71">
        <v>525998</v>
      </c>
      <c r="D92" s="71">
        <v>15557</v>
      </c>
      <c r="E92" s="82">
        <v>0.95557000000000003</v>
      </c>
      <c r="F92" s="71">
        <v>0</v>
      </c>
      <c r="G92" s="71">
        <v>0</v>
      </c>
      <c r="H92" s="106">
        <v>0</v>
      </c>
      <c r="I92" s="108">
        <v>0</v>
      </c>
      <c r="J92" s="43"/>
      <c r="K92" s="71">
        <v>1523.0666742945905</v>
      </c>
      <c r="L92" s="71">
        <v>0</v>
      </c>
      <c r="M92" s="71">
        <v>0</v>
      </c>
      <c r="N92" s="71">
        <v>0</v>
      </c>
      <c r="O92" s="106">
        <v>0</v>
      </c>
      <c r="P92" s="108">
        <v>0</v>
      </c>
      <c r="Q92" s="71"/>
      <c r="R92" s="106">
        <v>0</v>
      </c>
      <c r="S92" s="108">
        <v>0</v>
      </c>
    </row>
    <row r="93" spans="1:19" ht="16">
      <c r="A93" s="97" t="s">
        <v>264</v>
      </c>
      <c r="B93" s="71">
        <v>34047</v>
      </c>
      <c r="C93" s="71">
        <v>386894</v>
      </c>
      <c r="D93" s="71">
        <v>36650</v>
      </c>
      <c r="E93" s="82">
        <v>1.1665000000000001</v>
      </c>
      <c r="F93" s="71">
        <v>0</v>
      </c>
      <c r="G93" s="71">
        <v>0</v>
      </c>
      <c r="H93" s="106">
        <v>0</v>
      </c>
      <c r="I93" s="108">
        <v>0</v>
      </c>
      <c r="J93" s="43"/>
      <c r="K93" s="71">
        <v>1694.0666742945905</v>
      </c>
      <c r="L93" s="71">
        <v>0</v>
      </c>
      <c r="M93" s="71">
        <v>0</v>
      </c>
      <c r="N93" s="71">
        <v>0</v>
      </c>
      <c r="O93" s="106">
        <v>0</v>
      </c>
      <c r="P93" s="108">
        <v>0</v>
      </c>
      <c r="Q93" s="71"/>
      <c r="R93" s="106">
        <v>0</v>
      </c>
      <c r="S93" s="108">
        <v>0</v>
      </c>
    </row>
    <row r="94" spans="1:19" ht="16">
      <c r="A94" s="97" t="s">
        <v>53</v>
      </c>
      <c r="B94" s="71">
        <v>49348</v>
      </c>
      <c r="C94" s="71">
        <v>61173</v>
      </c>
      <c r="D94" s="71">
        <v>61173</v>
      </c>
      <c r="E94" s="82">
        <v>1.4117299999999999</v>
      </c>
      <c r="F94" s="71">
        <v>1888.27</v>
      </c>
      <c r="G94" s="71">
        <v>611.73</v>
      </c>
      <c r="H94" s="106">
        <v>1024.6724070999999</v>
      </c>
      <c r="I94" s="108">
        <v>1316</v>
      </c>
      <c r="J94" s="43"/>
      <c r="K94" s="71">
        <v>1491.0666742945905</v>
      </c>
      <c r="L94" s="71">
        <v>0</v>
      </c>
      <c r="M94" s="71">
        <v>0</v>
      </c>
      <c r="N94" s="71">
        <v>0</v>
      </c>
      <c r="O94" s="106">
        <v>0</v>
      </c>
      <c r="P94" s="108">
        <v>0</v>
      </c>
      <c r="Q94" s="71"/>
      <c r="R94" s="106">
        <v>1024.6724070999999</v>
      </c>
      <c r="S94" s="108">
        <v>1316</v>
      </c>
    </row>
    <row r="95" spans="1:19" ht="16">
      <c r="A95" s="97" t="s">
        <v>95</v>
      </c>
      <c r="B95" s="71">
        <v>101266</v>
      </c>
      <c r="C95" s="71">
        <v>653022</v>
      </c>
      <c r="D95" s="71">
        <v>32216</v>
      </c>
      <c r="E95" s="82">
        <v>1.12216</v>
      </c>
      <c r="F95" s="71">
        <v>0</v>
      </c>
      <c r="G95" s="71">
        <v>0</v>
      </c>
      <c r="H95" s="106">
        <v>0</v>
      </c>
      <c r="I95" s="108">
        <v>0</v>
      </c>
      <c r="J95" s="43"/>
      <c r="K95" s="71">
        <v>241.0666742945923</v>
      </c>
      <c r="L95" s="71">
        <v>0</v>
      </c>
      <c r="M95" s="71">
        <v>0</v>
      </c>
      <c r="N95" s="71">
        <v>0</v>
      </c>
      <c r="O95" s="106">
        <v>0</v>
      </c>
      <c r="P95" s="108">
        <v>0</v>
      </c>
      <c r="Q95" s="71"/>
      <c r="R95" s="106">
        <v>0</v>
      </c>
      <c r="S95" s="108">
        <v>0</v>
      </c>
    </row>
    <row r="96" spans="1:19" ht="16">
      <c r="A96" s="97" t="s">
        <v>97</v>
      </c>
      <c r="B96" s="71">
        <v>90486</v>
      </c>
      <c r="C96" s="71">
        <v>476314</v>
      </c>
      <c r="D96" s="71">
        <v>66682</v>
      </c>
      <c r="E96" s="82">
        <v>1.46682</v>
      </c>
      <c r="F96" s="71">
        <v>0</v>
      </c>
      <c r="G96" s="71">
        <v>0</v>
      </c>
      <c r="H96" s="106">
        <v>0</v>
      </c>
      <c r="I96" s="108">
        <v>0</v>
      </c>
      <c r="J96" s="43"/>
      <c r="K96" s="71">
        <v>606.0666742945923</v>
      </c>
      <c r="L96" s="71">
        <v>0</v>
      </c>
      <c r="M96" s="71">
        <v>0</v>
      </c>
      <c r="N96" s="71">
        <v>0</v>
      </c>
      <c r="O96" s="106">
        <v>0</v>
      </c>
      <c r="P96" s="108">
        <v>0</v>
      </c>
      <c r="Q96" s="71"/>
      <c r="R96" s="106">
        <v>0</v>
      </c>
      <c r="S96" s="108">
        <v>0</v>
      </c>
    </row>
    <row r="97" spans="1:19" ht="16">
      <c r="A97" s="97" t="s">
        <v>166</v>
      </c>
      <c r="B97" s="71">
        <v>95313</v>
      </c>
      <c r="C97" s="71">
        <v>740952</v>
      </c>
      <c r="D97" s="71">
        <v>13159</v>
      </c>
      <c r="E97" s="82">
        <v>0.93159000000000003</v>
      </c>
      <c r="F97" s="71">
        <v>0</v>
      </c>
      <c r="G97" s="71">
        <v>0</v>
      </c>
      <c r="H97" s="106">
        <v>0</v>
      </c>
      <c r="I97" s="108">
        <v>0</v>
      </c>
      <c r="J97" s="43"/>
      <c r="K97" s="71">
        <v>1866.0666742945905</v>
      </c>
      <c r="L97" s="71">
        <v>0</v>
      </c>
      <c r="M97" s="71">
        <v>0</v>
      </c>
      <c r="N97" s="71">
        <v>0</v>
      </c>
      <c r="O97" s="106">
        <v>0</v>
      </c>
      <c r="P97" s="108">
        <v>0</v>
      </c>
      <c r="Q97" s="71"/>
      <c r="R97" s="106">
        <v>0</v>
      </c>
      <c r="S97" s="108">
        <v>0</v>
      </c>
    </row>
    <row r="98" spans="1:19" ht="16">
      <c r="A98" s="97" t="s">
        <v>179</v>
      </c>
      <c r="B98" s="71">
        <v>115105</v>
      </c>
      <c r="C98" s="71">
        <v>589931</v>
      </c>
      <c r="D98" s="71">
        <v>29169</v>
      </c>
      <c r="E98" s="82">
        <v>1.09169</v>
      </c>
      <c r="F98" s="71">
        <v>0</v>
      </c>
      <c r="G98" s="71">
        <v>0</v>
      </c>
      <c r="H98" s="106">
        <v>0</v>
      </c>
      <c r="I98" s="108">
        <v>0</v>
      </c>
      <c r="J98" s="43"/>
      <c r="K98" s="71">
        <v>1311.0666742945905</v>
      </c>
      <c r="L98" s="71">
        <v>0</v>
      </c>
      <c r="M98" s="71">
        <v>0</v>
      </c>
      <c r="N98" s="71">
        <v>0</v>
      </c>
      <c r="O98" s="106">
        <v>0</v>
      </c>
      <c r="P98" s="108">
        <v>0</v>
      </c>
      <c r="Q98" s="71"/>
      <c r="R98" s="106">
        <v>0</v>
      </c>
      <c r="S98" s="108">
        <v>0</v>
      </c>
    </row>
    <row r="99" spans="1:19" ht="16">
      <c r="A99" s="97" t="s">
        <v>219</v>
      </c>
      <c r="B99" s="71">
        <v>142784</v>
      </c>
      <c r="C99" s="71">
        <v>885127</v>
      </c>
      <c r="D99" s="71">
        <v>17514</v>
      </c>
      <c r="E99" s="82">
        <v>0.97514000000000001</v>
      </c>
      <c r="F99" s="71">
        <v>0</v>
      </c>
      <c r="G99" s="71">
        <v>0</v>
      </c>
      <c r="H99" s="106">
        <v>0</v>
      </c>
      <c r="I99" s="108">
        <v>0</v>
      </c>
      <c r="J99" s="43"/>
      <c r="K99" s="71">
        <v>465.0666742945923</v>
      </c>
      <c r="L99" s="71">
        <v>0</v>
      </c>
      <c r="M99" s="71">
        <v>0</v>
      </c>
      <c r="N99" s="71">
        <v>0</v>
      </c>
      <c r="O99" s="106">
        <v>0</v>
      </c>
      <c r="P99" s="108">
        <v>0</v>
      </c>
      <c r="Q99" s="71"/>
      <c r="R99" s="106">
        <v>0</v>
      </c>
      <c r="S99" s="108">
        <v>0</v>
      </c>
    </row>
    <row r="100" spans="1:19" ht="16">
      <c r="A100" s="97" t="s">
        <v>16</v>
      </c>
      <c r="B100" s="71">
        <v>359822</v>
      </c>
      <c r="C100" s="71">
        <v>1586904</v>
      </c>
      <c r="D100" s="71">
        <v>16062</v>
      </c>
      <c r="E100" s="82">
        <v>0.96062000000000003</v>
      </c>
      <c r="F100" s="71">
        <v>0</v>
      </c>
      <c r="G100" s="71">
        <v>0</v>
      </c>
      <c r="H100" s="106">
        <v>0</v>
      </c>
      <c r="I100" s="108">
        <v>0</v>
      </c>
      <c r="J100" s="43"/>
      <c r="K100" s="71">
        <v>-309.93332570540952</v>
      </c>
      <c r="L100" s="71">
        <v>0</v>
      </c>
      <c r="M100" s="71">
        <v>0</v>
      </c>
      <c r="N100" s="71">
        <v>0</v>
      </c>
      <c r="O100" s="106">
        <v>0</v>
      </c>
      <c r="P100" s="108">
        <v>0</v>
      </c>
      <c r="Q100" s="71"/>
      <c r="R100" s="106">
        <v>0</v>
      </c>
      <c r="S100" s="108">
        <v>0</v>
      </c>
    </row>
    <row r="101" spans="1:19" ht="16">
      <c r="A101" s="97" t="s">
        <v>24</v>
      </c>
      <c r="B101" s="71">
        <v>154395</v>
      </c>
      <c r="C101" s="71">
        <v>1023622</v>
      </c>
      <c r="D101" s="71">
        <v>12633</v>
      </c>
      <c r="E101" s="82">
        <v>0.92632999999999999</v>
      </c>
      <c r="F101" s="71">
        <v>0</v>
      </c>
      <c r="G101" s="71">
        <v>0</v>
      </c>
      <c r="H101" s="106">
        <v>0</v>
      </c>
      <c r="I101" s="108">
        <v>0</v>
      </c>
      <c r="J101" s="43"/>
      <c r="K101" s="71">
        <v>574.06667429459048</v>
      </c>
      <c r="L101" s="71">
        <v>0</v>
      </c>
      <c r="M101" s="71">
        <v>0</v>
      </c>
      <c r="N101" s="71">
        <v>0</v>
      </c>
      <c r="O101" s="106">
        <v>0</v>
      </c>
      <c r="P101" s="108">
        <v>0</v>
      </c>
      <c r="Q101" s="71"/>
      <c r="R101" s="106">
        <v>0</v>
      </c>
      <c r="S101" s="108">
        <v>0</v>
      </c>
    </row>
    <row r="102" spans="1:19" ht="16">
      <c r="A102" s="97" t="s">
        <v>26</v>
      </c>
      <c r="B102" s="71">
        <v>764065</v>
      </c>
      <c r="C102" s="71">
        <v>1430485</v>
      </c>
      <c r="D102" s="71">
        <v>19882</v>
      </c>
      <c r="E102" s="82">
        <v>0.99882000000000004</v>
      </c>
      <c r="F102" s="71">
        <v>0</v>
      </c>
      <c r="G102" s="71">
        <v>0</v>
      </c>
      <c r="H102" s="106">
        <v>0</v>
      </c>
      <c r="I102" s="108">
        <v>0</v>
      </c>
      <c r="J102" s="43"/>
      <c r="K102" s="71">
        <v>-378.93332570540952</v>
      </c>
      <c r="L102" s="71">
        <v>0</v>
      </c>
      <c r="M102" s="71">
        <v>0</v>
      </c>
      <c r="N102" s="71">
        <v>0</v>
      </c>
      <c r="O102" s="106">
        <v>0</v>
      </c>
      <c r="P102" s="108">
        <v>0</v>
      </c>
      <c r="Q102" s="71"/>
      <c r="R102" s="106">
        <v>0</v>
      </c>
      <c r="S102" s="108">
        <v>0</v>
      </c>
    </row>
    <row r="103" spans="1:19" ht="16">
      <c r="A103" s="97" t="s">
        <v>27</v>
      </c>
      <c r="B103" s="71">
        <v>153337</v>
      </c>
      <c r="C103" s="71">
        <v>1454594</v>
      </c>
      <c r="D103" s="71">
        <v>15824</v>
      </c>
      <c r="E103" s="82">
        <v>0.95823999999999998</v>
      </c>
      <c r="F103" s="71">
        <v>0</v>
      </c>
      <c r="G103" s="71">
        <v>0</v>
      </c>
      <c r="H103" s="106">
        <v>0</v>
      </c>
      <c r="I103" s="108">
        <v>0</v>
      </c>
      <c r="J103" s="43"/>
      <c r="K103" s="71">
        <v>484.0666742945923</v>
      </c>
      <c r="L103" s="71">
        <v>0</v>
      </c>
      <c r="M103" s="71">
        <v>0</v>
      </c>
      <c r="N103" s="71">
        <v>0</v>
      </c>
      <c r="O103" s="106">
        <v>0</v>
      </c>
      <c r="P103" s="108">
        <v>0</v>
      </c>
      <c r="Q103" s="71"/>
      <c r="R103" s="106">
        <v>0</v>
      </c>
      <c r="S103" s="108">
        <v>0</v>
      </c>
    </row>
    <row r="104" spans="1:19" ht="16">
      <c r="A104" s="97" t="s">
        <v>38</v>
      </c>
      <c r="B104" s="71">
        <v>465388</v>
      </c>
      <c r="C104" s="71">
        <v>1552772</v>
      </c>
      <c r="D104" s="71">
        <v>34701</v>
      </c>
      <c r="E104" s="82">
        <v>1.1470100000000001</v>
      </c>
      <c r="F104" s="71">
        <v>0</v>
      </c>
      <c r="G104" s="71">
        <v>0</v>
      </c>
      <c r="H104" s="106">
        <v>0</v>
      </c>
      <c r="I104" s="108">
        <v>0</v>
      </c>
      <c r="J104" s="43"/>
      <c r="K104" s="71">
        <v>120.06667429459048</v>
      </c>
      <c r="L104" s="71">
        <v>0</v>
      </c>
      <c r="M104" s="71">
        <v>0</v>
      </c>
      <c r="N104" s="71">
        <v>0</v>
      </c>
      <c r="O104" s="106">
        <v>0</v>
      </c>
      <c r="P104" s="108">
        <v>0</v>
      </c>
      <c r="Q104" s="71"/>
      <c r="R104" s="106">
        <v>0</v>
      </c>
      <c r="S104" s="108">
        <v>0</v>
      </c>
    </row>
    <row r="105" spans="1:19" ht="16">
      <c r="A105" s="97" t="s">
        <v>71</v>
      </c>
      <c r="B105" s="71">
        <v>329742</v>
      </c>
      <c r="C105" s="71">
        <v>1505356</v>
      </c>
      <c r="D105" s="71">
        <v>150975</v>
      </c>
      <c r="E105" s="82">
        <v>2.3097500000000002</v>
      </c>
      <c r="F105" s="71">
        <v>0</v>
      </c>
      <c r="G105" s="71">
        <v>0</v>
      </c>
      <c r="H105" s="106">
        <v>0</v>
      </c>
      <c r="I105" s="108">
        <v>0</v>
      </c>
      <c r="J105" s="43"/>
      <c r="K105" s="71">
        <v>-88.933325705407697</v>
      </c>
      <c r="L105" s="71">
        <v>0</v>
      </c>
      <c r="M105" s="71">
        <v>0</v>
      </c>
      <c r="N105" s="71">
        <v>0</v>
      </c>
      <c r="O105" s="106">
        <v>0</v>
      </c>
      <c r="P105" s="108">
        <v>0</v>
      </c>
      <c r="Q105" s="71"/>
      <c r="R105" s="106">
        <v>0</v>
      </c>
      <c r="S105" s="108">
        <v>0</v>
      </c>
    </row>
    <row r="106" spans="1:19" ht="16">
      <c r="A106" s="97" t="s">
        <v>84</v>
      </c>
      <c r="B106" s="71">
        <v>174457</v>
      </c>
      <c r="C106" s="71">
        <v>1730930</v>
      </c>
      <c r="D106" s="71">
        <v>52369</v>
      </c>
      <c r="E106" s="82">
        <v>1.32369</v>
      </c>
      <c r="F106" s="71">
        <v>0</v>
      </c>
      <c r="G106" s="71">
        <v>0</v>
      </c>
      <c r="H106" s="106">
        <v>0</v>
      </c>
      <c r="I106" s="108">
        <v>0</v>
      </c>
      <c r="J106" s="43"/>
      <c r="K106" s="71">
        <v>675.06667429459048</v>
      </c>
      <c r="L106" s="71">
        <v>0</v>
      </c>
      <c r="M106" s="71">
        <v>0</v>
      </c>
      <c r="N106" s="71">
        <v>0</v>
      </c>
      <c r="O106" s="106">
        <v>0</v>
      </c>
      <c r="P106" s="108">
        <v>0</v>
      </c>
      <c r="Q106" s="71"/>
      <c r="R106" s="106">
        <v>0</v>
      </c>
      <c r="S106" s="108">
        <v>0</v>
      </c>
    </row>
    <row r="107" spans="1:19" ht="16">
      <c r="A107" s="97" t="s">
        <v>85</v>
      </c>
      <c r="B107" s="71">
        <v>258259</v>
      </c>
      <c r="C107" s="71">
        <v>1425555</v>
      </c>
      <c r="D107" s="71">
        <v>28103</v>
      </c>
      <c r="E107" s="82">
        <v>1.0810299999999999</v>
      </c>
      <c r="F107" s="71">
        <v>0</v>
      </c>
      <c r="G107" s="71">
        <v>0</v>
      </c>
      <c r="H107" s="106">
        <v>0</v>
      </c>
      <c r="I107" s="108">
        <v>0</v>
      </c>
      <c r="J107" s="43"/>
      <c r="K107" s="71">
        <v>-295.9333257054077</v>
      </c>
      <c r="L107" s="71">
        <v>0</v>
      </c>
      <c r="M107" s="71">
        <v>0</v>
      </c>
      <c r="N107" s="71">
        <v>0</v>
      </c>
      <c r="O107" s="106">
        <v>0</v>
      </c>
      <c r="P107" s="108">
        <v>0</v>
      </c>
      <c r="Q107" s="71"/>
      <c r="R107" s="106">
        <v>0</v>
      </c>
      <c r="S107" s="108">
        <v>0</v>
      </c>
    </row>
    <row r="108" spans="1:19" ht="16">
      <c r="A108" s="97" t="s">
        <v>87</v>
      </c>
      <c r="B108" s="71">
        <v>229114</v>
      </c>
      <c r="C108" s="71">
        <v>1539544</v>
      </c>
      <c r="D108" s="71">
        <v>15718</v>
      </c>
      <c r="E108" s="82">
        <v>0.95718000000000003</v>
      </c>
      <c r="F108" s="71">
        <v>0</v>
      </c>
      <c r="G108" s="71">
        <v>0</v>
      </c>
      <c r="H108" s="106">
        <v>0</v>
      </c>
      <c r="I108" s="108">
        <v>0</v>
      </c>
      <c r="J108" s="43"/>
      <c r="K108" s="71">
        <v>241.06667429459048</v>
      </c>
      <c r="L108" s="71">
        <v>0</v>
      </c>
      <c r="M108" s="71">
        <v>0</v>
      </c>
      <c r="N108" s="71">
        <v>0</v>
      </c>
      <c r="O108" s="106">
        <v>0</v>
      </c>
      <c r="P108" s="108">
        <v>0</v>
      </c>
      <c r="Q108" s="71"/>
      <c r="R108" s="106">
        <v>0</v>
      </c>
      <c r="S108" s="108">
        <v>0</v>
      </c>
    </row>
    <row r="109" spans="1:19" ht="16">
      <c r="A109" s="97" t="s">
        <v>88</v>
      </c>
      <c r="B109" s="71">
        <v>199625</v>
      </c>
      <c r="C109" s="71">
        <v>1615386</v>
      </c>
      <c r="D109" s="71">
        <v>17297</v>
      </c>
      <c r="E109" s="82">
        <v>0.97297</v>
      </c>
      <c r="F109" s="71">
        <v>0</v>
      </c>
      <c r="G109" s="71">
        <v>0</v>
      </c>
      <c r="H109" s="106">
        <v>0</v>
      </c>
      <c r="I109" s="108">
        <v>0</v>
      </c>
      <c r="J109" s="43"/>
      <c r="K109" s="71">
        <v>-382.9333257054077</v>
      </c>
      <c r="L109" s="71">
        <v>0</v>
      </c>
      <c r="M109" s="71">
        <v>0</v>
      </c>
      <c r="N109" s="71">
        <v>0</v>
      </c>
      <c r="O109" s="106">
        <v>0</v>
      </c>
      <c r="P109" s="108">
        <v>0</v>
      </c>
      <c r="Q109" s="71"/>
      <c r="R109" s="106">
        <v>0</v>
      </c>
      <c r="S109" s="108">
        <v>0</v>
      </c>
    </row>
    <row r="110" spans="1:19" ht="16">
      <c r="A110" s="97" t="s">
        <v>103</v>
      </c>
      <c r="B110" s="71">
        <v>296368</v>
      </c>
      <c r="C110" s="71">
        <v>1655702</v>
      </c>
      <c r="D110" s="71">
        <v>17865</v>
      </c>
      <c r="E110" s="82">
        <v>0.97865000000000002</v>
      </c>
      <c r="F110" s="71">
        <v>0</v>
      </c>
      <c r="G110" s="71">
        <v>0</v>
      </c>
      <c r="H110" s="106">
        <v>0</v>
      </c>
      <c r="I110" s="108">
        <v>0</v>
      </c>
      <c r="J110" s="43"/>
      <c r="K110" s="71">
        <v>739.06667429459048</v>
      </c>
      <c r="L110" s="71">
        <v>0</v>
      </c>
      <c r="M110" s="71">
        <v>0</v>
      </c>
      <c r="N110" s="71">
        <v>0</v>
      </c>
      <c r="O110" s="106">
        <v>0</v>
      </c>
      <c r="P110" s="108">
        <v>0</v>
      </c>
      <c r="Q110" s="71"/>
      <c r="R110" s="106">
        <v>0</v>
      </c>
      <c r="S110" s="108">
        <v>0</v>
      </c>
    </row>
    <row r="111" spans="1:19" ht="16">
      <c r="A111" s="97" t="s">
        <v>106</v>
      </c>
      <c r="B111" s="71">
        <v>161591</v>
      </c>
      <c r="C111" s="71">
        <v>1590601</v>
      </c>
      <c r="D111" s="71">
        <v>86738</v>
      </c>
      <c r="E111" s="82">
        <v>1.6673800000000001</v>
      </c>
      <c r="F111" s="71">
        <v>0</v>
      </c>
      <c r="G111" s="71">
        <v>0</v>
      </c>
      <c r="H111" s="106">
        <v>0</v>
      </c>
      <c r="I111" s="108">
        <v>0</v>
      </c>
      <c r="J111" s="43"/>
      <c r="K111" s="71">
        <v>488.06667429459048</v>
      </c>
      <c r="L111" s="71">
        <v>0</v>
      </c>
      <c r="M111" s="71">
        <v>0</v>
      </c>
      <c r="N111" s="71">
        <v>0</v>
      </c>
      <c r="O111" s="106">
        <v>0</v>
      </c>
      <c r="P111" s="108">
        <v>0</v>
      </c>
      <c r="Q111" s="71"/>
      <c r="R111" s="106">
        <v>0</v>
      </c>
      <c r="S111" s="108">
        <v>0</v>
      </c>
    </row>
    <row r="112" spans="1:19" ht="16">
      <c r="A112" s="97" t="s">
        <v>113</v>
      </c>
      <c r="B112" s="71">
        <v>725729</v>
      </c>
      <c r="C112" s="71">
        <v>1520038</v>
      </c>
      <c r="D112" s="71">
        <v>32470</v>
      </c>
      <c r="E112" s="82">
        <v>1.1247</v>
      </c>
      <c r="F112" s="71">
        <v>0</v>
      </c>
      <c r="G112" s="71">
        <v>0</v>
      </c>
      <c r="H112" s="106">
        <v>0</v>
      </c>
      <c r="I112" s="108">
        <v>0</v>
      </c>
      <c r="J112" s="43"/>
      <c r="K112" s="71">
        <v>-1416.9333257053977</v>
      </c>
      <c r="L112" s="71">
        <v>0</v>
      </c>
      <c r="M112" s="71">
        <v>0</v>
      </c>
      <c r="N112" s="71">
        <v>0</v>
      </c>
      <c r="O112" s="106">
        <v>0</v>
      </c>
      <c r="P112" s="108">
        <v>0</v>
      </c>
      <c r="Q112" s="71"/>
      <c r="R112" s="106">
        <v>0</v>
      </c>
      <c r="S112" s="108">
        <v>0</v>
      </c>
    </row>
    <row r="113" spans="1:19" ht="16">
      <c r="A113" s="97" t="s">
        <v>116</v>
      </c>
      <c r="B113" s="71">
        <v>454647</v>
      </c>
      <c r="C113" s="71">
        <v>1530414</v>
      </c>
      <c r="D113" s="71">
        <v>47004</v>
      </c>
      <c r="E113" s="82">
        <v>1.2700400000000001</v>
      </c>
      <c r="F113" s="71">
        <v>0</v>
      </c>
      <c r="G113" s="71">
        <v>0</v>
      </c>
      <c r="H113" s="106">
        <v>0</v>
      </c>
      <c r="I113" s="108">
        <v>0</v>
      </c>
      <c r="J113" s="43"/>
      <c r="K113" s="71">
        <v>467.06667429459048</v>
      </c>
      <c r="L113" s="71">
        <v>0</v>
      </c>
      <c r="M113" s="71">
        <v>0</v>
      </c>
      <c r="N113" s="71">
        <v>0</v>
      </c>
      <c r="O113" s="106">
        <v>0</v>
      </c>
      <c r="P113" s="108">
        <v>0</v>
      </c>
      <c r="Q113" s="71"/>
      <c r="R113" s="106">
        <v>0</v>
      </c>
      <c r="S113" s="108">
        <v>0</v>
      </c>
    </row>
    <row r="114" spans="1:19" ht="16">
      <c r="A114" s="97" t="s">
        <v>130</v>
      </c>
      <c r="B114" s="71">
        <v>741552</v>
      </c>
      <c r="C114" s="71">
        <v>1440262</v>
      </c>
      <c r="D114" s="71">
        <v>24721</v>
      </c>
      <c r="E114" s="82">
        <v>1.04721</v>
      </c>
      <c r="F114" s="71">
        <v>0</v>
      </c>
      <c r="G114" s="71">
        <v>0</v>
      </c>
      <c r="H114" s="106">
        <v>0</v>
      </c>
      <c r="I114" s="108">
        <v>0</v>
      </c>
      <c r="J114" s="43"/>
      <c r="K114" s="71">
        <v>-2784.9333257053963</v>
      </c>
      <c r="L114" s="71">
        <v>1310.4333257053963</v>
      </c>
      <c r="M114" s="71">
        <v>342.24219999999991</v>
      </c>
      <c r="N114" s="71">
        <v>0</v>
      </c>
      <c r="O114" s="106">
        <v>1310.4333257053963</v>
      </c>
      <c r="P114" s="108">
        <v>342.24219999999991</v>
      </c>
      <c r="Q114" s="71"/>
      <c r="R114" s="106">
        <v>1310.4333257053963</v>
      </c>
      <c r="S114" s="108">
        <v>342.24219999999991</v>
      </c>
    </row>
    <row r="115" spans="1:19" ht="16">
      <c r="A115" s="97" t="s">
        <v>133</v>
      </c>
      <c r="B115" s="71">
        <v>743787</v>
      </c>
      <c r="C115" s="71">
        <v>1448145</v>
      </c>
      <c r="D115" s="71">
        <v>128384</v>
      </c>
      <c r="E115" s="82">
        <v>2.0838399999999999</v>
      </c>
      <c r="F115" s="71">
        <v>0</v>
      </c>
      <c r="G115" s="71">
        <v>0</v>
      </c>
      <c r="H115" s="106">
        <v>0</v>
      </c>
      <c r="I115" s="108">
        <v>0</v>
      </c>
      <c r="J115" s="43"/>
      <c r="K115" s="71">
        <v>-473.93332570539769</v>
      </c>
      <c r="L115" s="71">
        <v>0</v>
      </c>
      <c r="M115" s="71">
        <v>0</v>
      </c>
      <c r="N115" s="71">
        <v>0</v>
      </c>
      <c r="O115" s="106">
        <v>0</v>
      </c>
      <c r="P115" s="108">
        <v>0</v>
      </c>
      <c r="Q115" s="71"/>
      <c r="R115" s="106">
        <v>0</v>
      </c>
      <c r="S115" s="108">
        <v>0</v>
      </c>
    </row>
    <row r="116" spans="1:19" ht="16">
      <c r="A116" s="97" t="s">
        <v>136</v>
      </c>
      <c r="B116" s="71">
        <v>727478</v>
      </c>
      <c r="C116" s="71">
        <v>1391576</v>
      </c>
      <c r="D116" s="71">
        <v>357377</v>
      </c>
      <c r="E116" s="82">
        <v>4.3737700000000004</v>
      </c>
      <c r="F116" s="71">
        <v>0</v>
      </c>
      <c r="G116" s="71">
        <v>0</v>
      </c>
      <c r="H116" s="106">
        <v>0</v>
      </c>
      <c r="I116" s="108">
        <v>0</v>
      </c>
      <c r="J116" s="43"/>
      <c r="K116" s="71">
        <v>77.066674294590484</v>
      </c>
      <c r="L116" s="71">
        <v>0</v>
      </c>
      <c r="M116" s="71">
        <v>31.644599999999969</v>
      </c>
      <c r="N116" s="71">
        <v>0</v>
      </c>
      <c r="O116" s="106">
        <v>0</v>
      </c>
      <c r="P116" s="108">
        <v>31.644599999999969</v>
      </c>
      <c r="Q116" s="71"/>
      <c r="R116" s="106">
        <v>0</v>
      </c>
      <c r="S116" s="108">
        <v>31.644599999999969</v>
      </c>
    </row>
    <row r="117" spans="1:19" ht="16">
      <c r="A117" s="97" t="s">
        <v>169</v>
      </c>
      <c r="B117" s="71">
        <v>97725</v>
      </c>
      <c r="C117" s="71">
        <v>1383530</v>
      </c>
      <c r="D117" s="71">
        <v>13238</v>
      </c>
      <c r="E117" s="82">
        <v>0.93237999999999999</v>
      </c>
      <c r="F117" s="71">
        <v>0</v>
      </c>
      <c r="G117" s="71">
        <v>0</v>
      </c>
      <c r="H117" s="106">
        <v>0</v>
      </c>
      <c r="I117" s="108">
        <v>0</v>
      </c>
      <c r="J117" s="43"/>
      <c r="K117" s="71">
        <v>1816.0666742945905</v>
      </c>
      <c r="L117" s="71">
        <v>0</v>
      </c>
      <c r="M117" s="71">
        <v>0</v>
      </c>
      <c r="N117" s="71">
        <v>0</v>
      </c>
      <c r="O117" s="106">
        <v>0</v>
      </c>
      <c r="P117" s="108">
        <v>0</v>
      </c>
      <c r="Q117" s="71"/>
      <c r="R117" s="106">
        <v>0</v>
      </c>
      <c r="S117" s="108">
        <v>0</v>
      </c>
    </row>
    <row r="118" spans="1:19" ht="16">
      <c r="A118" s="97" t="s">
        <v>175</v>
      </c>
      <c r="B118" s="71">
        <v>155045</v>
      </c>
      <c r="C118" s="71">
        <v>1684253</v>
      </c>
      <c r="D118" s="71">
        <v>7442</v>
      </c>
      <c r="E118" s="82">
        <v>0.87441999999999998</v>
      </c>
      <c r="F118" s="71">
        <v>0</v>
      </c>
      <c r="G118" s="71">
        <v>0</v>
      </c>
      <c r="H118" s="106">
        <v>0</v>
      </c>
      <c r="I118" s="108">
        <v>0</v>
      </c>
      <c r="J118" s="43"/>
      <c r="K118" s="71">
        <v>1428.0666742945905</v>
      </c>
      <c r="L118" s="71">
        <v>0</v>
      </c>
      <c r="M118" s="71">
        <v>0</v>
      </c>
      <c r="N118" s="71">
        <v>0</v>
      </c>
      <c r="O118" s="106">
        <v>0</v>
      </c>
      <c r="P118" s="108">
        <v>0</v>
      </c>
      <c r="Q118" s="71"/>
      <c r="R118" s="106">
        <v>0</v>
      </c>
      <c r="S118" s="108">
        <v>0</v>
      </c>
    </row>
    <row r="119" spans="1:19" ht="16">
      <c r="A119" s="97" t="s">
        <v>185</v>
      </c>
      <c r="B119" s="71">
        <v>42140</v>
      </c>
      <c r="C119" s="71">
        <v>1158884</v>
      </c>
      <c r="D119" s="71">
        <v>19074</v>
      </c>
      <c r="E119" s="82">
        <v>0.99073999999999995</v>
      </c>
      <c r="F119" s="71">
        <v>0</v>
      </c>
      <c r="G119" s="71">
        <v>0</v>
      </c>
      <c r="H119" s="106">
        <v>0</v>
      </c>
      <c r="I119" s="108">
        <v>0</v>
      </c>
      <c r="J119" s="43"/>
      <c r="K119" s="71">
        <v>1135.0666742945905</v>
      </c>
      <c r="L119" s="71">
        <v>0</v>
      </c>
      <c r="M119" s="71">
        <v>0</v>
      </c>
      <c r="N119" s="71">
        <v>0</v>
      </c>
      <c r="O119" s="106">
        <v>0</v>
      </c>
      <c r="P119" s="108">
        <v>0</v>
      </c>
      <c r="Q119" s="71"/>
      <c r="R119" s="106">
        <v>0</v>
      </c>
      <c r="S119" s="108">
        <v>0</v>
      </c>
    </row>
    <row r="120" spans="1:19" ht="16">
      <c r="A120" s="97" t="s">
        <v>186</v>
      </c>
      <c r="B120" s="71">
        <v>249276</v>
      </c>
      <c r="C120" s="71">
        <v>1459341</v>
      </c>
      <c r="D120" s="71">
        <v>19547</v>
      </c>
      <c r="E120" s="82">
        <v>0.99546999999999997</v>
      </c>
      <c r="F120" s="71">
        <v>0</v>
      </c>
      <c r="G120" s="71">
        <v>0</v>
      </c>
      <c r="H120" s="106">
        <v>0</v>
      </c>
      <c r="I120" s="108">
        <v>0</v>
      </c>
      <c r="J120" s="43"/>
      <c r="K120" s="71">
        <v>445.0666742945923</v>
      </c>
      <c r="L120" s="71">
        <v>0</v>
      </c>
      <c r="M120" s="71">
        <v>0</v>
      </c>
      <c r="N120" s="71">
        <v>0</v>
      </c>
      <c r="O120" s="106">
        <v>0</v>
      </c>
      <c r="P120" s="108">
        <v>0</v>
      </c>
      <c r="Q120" s="71"/>
      <c r="R120" s="106">
        <v>0</v>
      </c>
      <c r="S120" s="108">
        <v>0</v>
      </c>
    </row>
    <row r="121" spans="1:19" ht="16">
      <c r="A121" s="97" t="s">
        <v>190</v>
      </c>
      <c r="B121" s="71">
        <v>531841</v>
      </c>
      <c r="C121" s="71">
        <v>1368548</v>
      </c>
      <c r="D121" s="71">
        <v>16731</v>
      </c>
      <c r="E121" s="82">
        <v>0.96731</v>
      </c>
      <c r="F121" s="71">
        <v>0</v>
      </c>
      <c r="G121" s="71">
        <v>0</v>
      </c>
      <c r="H121" s="106">
        <v>0</v>
      </c>
      <c r="I121" s="108">
        <v>0</v>
      </c>
      <c r="J121" s="43"/>
      <c r="K121" s="71">
        <v>-86.933325705407697</v>
      </c>
      <c r="L121" s="71">
        <v>0</v>
      </c>
      <c r="M121" s="71">
        <v>0</v>
      </c>
      <c r="N121" s="71">
        <v>0</v>
      </c>
      <c r="O121" s="106">
        <v>0</v>
      </c>
      <c r="P121" s="108">
        <v>0</v>
      </c>
      <c r="Q121" s="71"/>
      <c r="R121" s="106">
        <v>0</v>
      </c>
      <c r="S121" s="108">
        <v>0</v>
      </c>
    </row>
    <row r="122" spans="1:19" ht="16">
      <c r="A122" s="97" t="s">
        <v>198</v>
      </c>
      <c r="B122" s="71">
        <v>759053</v>
      </c>
      <c r="C122" s="71">
        <v>1430981</v>
      </c>
      <c r="D122" s="71">
        <v>26778</v>
      </c>
      <c r="E122" s="82">
        <v>1.06778</v>
      </c>
      <c r="F122" s="71">
        <v>0</v>
      </c>
      <c r="G122" s="71">
        <v>0</v>
      </c>
      <c r="H122" s="106">
        <v>0</v>
      </c>
      <c r="I122" s="108">
        <v>0</v>
      </c>
      <c r="J122" s="43"/>
      <c r="K122" s="71">
        <v>-1707.9333257054077</v>
      </c>
      <c r="L122" s="71">
        <v>233.4333257054077</v>
      </c>
      <c r="M122" s="71">
        <v>0</v>
      </c>
      <c r="N122" s="71">
        <v>0</v>
      </c>
      <c r="O122" s="106">
        <v>233.4333257054077</v>
      </c>
      <c r="P122" s="108">
        <v>0</v>
      </c>
      <c r="Q122" s="71"/>
      <c r="R122" s="106">
        <v>233.4333257054077</v>
      </c>
      <c r="S122" s="108">
        <v>0</v>
      </c>
    </row>
    <row r="123" spans="1:19" ht="16">
      <c r="A123" s="97" t="s">
        <v>210</v>
      </c>
      <c r="B123" s="71">
        <v>493968</v>
      </c>
      <c r="C123" s="71">
        <v>1573465</v>
      </c>
      <c r="D123" s="71">
        <v>14466</v>
      </c>
      <c r="E123" s="82">
        <v>0.94466000000000006</v>
      </c>
      <c r="F123" s="71">
        <v>0</v>
      </c>
      <c r="G123" s="71">
        <v>0</v>
      </c>
      <c r="H123" s="106">
        <v>0</v>
      </c>
      <c r="I123" s="108">
        <v>0</v>
      </c>
      <c r="J123" s="43"/>
      <c r="K123" s="71">
        <v>581.06667429459048</v>
      </c>
      <c r="L123" s="71">
        <v>0</v>
      </c>
      <c r="M123" s="71">
        <v>0</v>
      </c>
      <c r="N123" s="71">
        <v>0</v>
      </c>
      <c r="O123" s="106">
        <v>0</v>
      </c>
      <c r="P123" s="108">
        <v>0</v>
      </c>
      <c r="Q123" s="71"/>
      <c r="R123" s="106">
        <v>0</v>
      </c>
      <c r="S123" s="108">
        <v>0</v>
      </c>
    </row>
    <row r="124" spans="1:19" ht="16">
      <c r="A124" s="97" t="s">
        <v>211</v>
      </c>
      <c r="B124" s="71">
        <v>701965</v>
      </c>
      <c r="C124" s="71">
        <v>1358686</v>
      </c>
      <c r="D124" s="71">
        <v>23288</v>
      </c>
      <c r="E124" s="82">
        <v>1.03288</v>
      </c>
      <c r="F124" s="71">
        <v>0</v>
      </c>
      <c r="G124" s="71">
        <v>0</v>
      </c>
      <c r="H124" s="106">
        <v>0</v>
      </c>
      <c r="I124" s="108">
        <v>0</v>
      </c>
      <c r="J124" s="43"/>
      <c r="K124" s="71">
        <v>-1560.9333257054077</v>
      </c>
      <c r="L124" s="71">
        <v>86.433325705407697</v>
      </c>
      <c r="M124" s="71">
        <v>0</v>
      </c>
      <c r="N124" s="71">
        <v>0</v>
      </c>
      <c r="O124" s="106">
        <v>86.433325705407697</v>
      </c>
      <c r="P124" s="108">
        <v>0</v>
      </c>
      <c r="Q124" s="71"/>
      <c r="R124" s="106">
        <v>86.433325705407697</v>
      </c>
      <c r="S124" s="108">
        <v>0</v>
      </c>
    </row>
    <row r="125" spans="1:19" ht="16">
      <c r="A125" s="97" t="s">
        <v>227</v>
      </c>
      <c r="B125" s="71">
        <v>110615</v>
      </c>
      <c r="C125" s="71">
        <v>1376984</v>
      </c>
      <c r="D125" s="71">
        <v>13812</v>
      </c>
      <c r="E125" s="82">
        <v>0.93811999999999995</v>
      </c>
      <c r="F125" s="71">
        <v>0</v>
      </c>
      <c r="G125" s="71">
        <v>0</v>
      </c>
      <c r="H125" s="106">
        <v>0</v>
      </c>
      <c r="I125" s="108">
        <v>0</v>
      </c>
      <c r="J125" s="43"/>
      <c r="K125" s="71">
        <v>439.06667429459048</v>
      </c>
      <c r="L125" s="71">
        <v>0</v>
      </c>
      <c r="M125" s="71">
        <v>0</v>
      </c>
      <c r="N125" s="71">
        <v>0</v>
      </c>
      <c r="O125" s="106">
        <v>0</v>
      </c>
      <c r="P125" s="108">
        <v>0</v>
      </c>
      <c r="Q125" s="71"/>
      <c r="R125" s="106">
        <v>0</v>
      </c>
      <c r="S125" s="108">
        <v>0</v>
      </c>
    </row>
    <row r="126" spans="1:19" ht="16">
      <c r="A126" s="97" t="s">
        <v>232</v>
      </c>
      <c r="B126" s="71">
        <v>524589</v>
      </c>
      <c r="C126" s="71">
        <v>1254173</v>
      </c>
      <c r="D126" s="71">
        <v>46649</v>
      </c>
      <c r="E126" s="82">
        <v>1.2664900000000001</v>
      </c>
      <c r="F126" s="71">
        <v>0</v>
      </c>
      <c r="G126" s="71">
        <v>0</v>
      </c>
      <c r="H126" s="106">
        <v>0</v>
      </c>
      <c r="I126" s="108">
        <v>0</v>
      </c>
      <c r="J126" s="43"/>
      <c r="K126" s="71">
        <v>-510.9333257054077</v>
      </c>
      <c r="L126" s="71">
        <v>0</v>
      </c>
      <c r="M126" s="71">
        <v>0</v>
      </c>
      <c r="N126" s="71">
        <v>0</v>
      </c>
      <c r="O126" s="106">
        <v>0</v>
      </c>
      <c r="P126" s="108">
        <v>0</v>
      </c>
      <c r="Q126" s="71"/>
      <c r="R126" s="106">
        <v>0</v>
      </c>
      <c r="S126" s="108">
        <v>0</v>
      </c>
    </row>
    <row r="127" spans="1:19" ht="16">
      <c r="A127" s="97" t="s">
        <v>253</v>
      </c>
      <c r="B127" s="71">
        <v>654824</v>
      </c>
      <c r="C127" s="71">
        <v>1327682</v>
      </c>
      <c r="D127" s="71">
        <v>37821</v>
      </c>
      <c r="E127" s="82">
        <v>1.17821</v>
      </c>
      <c r="F127" s="71">
        <v>0</v>
      </c>
      <c r="G127" s="71">
        <v>0</v>
      </c>
      <c r="H127" s="106">
        <v>0</v>
      </c>
      <c r="I127" s="108">
        <v>0</v>
      </c>
      <c r="J127" s="43"/>
      <c r="K127" s="71">
        <v>-1591.9333257053963</v>
      </c>
      <c r="L127" s="71">
        <v>117.43332570539633</v>
      </c>
      <c r="M127" s="71">
        <v>0</v>
      </c>
      <c r="N127" s="71">
        <v>0</v>
      </c>
      <c r="O127" s="106">
        <v>117.43332570539633</v>
      </c>
      <c r="P127" s="108">
        <v>0</v>
      </c>
      <c r="Q127" s="71"/>
      <c r="R127" s="106">
        <v>117.43332570539633</v>
      </c>
      <c r="S127" s="108">
        <v>0</v>
      </c>
    </row>
    <row r="128" spans="1:19" ht="16">
      <c r="A128" s="97" t="s">
        <v>268</v>
      </c>
      <c r="B128" s="71">
        <v>103862</v>
      </c>
      <c r="C128" s="71">
        <v>1295168</v>
      </c>
      <c r="D128" s="71">
        <v>31714</v>
      </c>
      <c r="E128" s="82">
        <v>1.11714</v>
      </c>
      <c r="F128" s="71">
        <v>0</v>
      </c>
      <c r="G128" s="71">
        <v>0</v>
      </c>
      <c r="H128" s="106">
        <v>0</v>
      </c>
      <c r="I128" s="108">
        <v>0</v>
      </c>
      <c r="J128" s="43"/>
      <c r="K128" s="71">
        <v>-139.9333257054077</v>
      </c>
      <c r="L128" s="71">
        <v>0</v>
      </c>
      <c r="M128" s="71">
        <v>0</v>
      </c>
      <c r="N128" s="71">
        <v>0</v>
      </c>
      <c r="O128" s="106">
        <v>0</v>
      </c>
      <c r="P128" s="108">
        <v>0</v>
      </c>
      <c r="Q128" s="71"/>
      <c r="R128" s="106">
        <v>0</v>
      </c>
      <c r="S128" s="108">
        <v>0</v>
      </c>
    </row>
    <row r="129" spans="1:19" ht="16">
      <c r="A129" s="97" t="s">
        <v>274</v>
      </c>
      <c r="B129" s="71">
        <v>357766</v>
      </c>
      <c r="C129" s="71">
        <v>1620003</v>
      </c>
      <c r="D129" s="71">
        <v>16341</v>
      </c>
      <c r="E129" s="82">
        <v>0.96340999999999999</v>
      </c>
      <c r="F129" s="71">
        <v>0</v>
      </c>
      <c r="G129" s="71">
        <v>0</v>
      </c>
      <c r="H129" s="106">
        <v>0</v>
      </c>
      <c r="I129" s="108">
        <v>0</v>
      </c>
      <c r="J129" s="43"/>
      <c r="K129" s="71">
        <v>-3.9333257054095156</v>
      </c>
      <c r="L129" s="71">
        <v>0</v>
      </c>
      <c r="M129" s="71">
        <v>0</v>
      </c>
      <c r="N129" s="71">
        <v>0</v>
      </c>
      <c r="O129" s="106">
        <v>0</v>
      </c>
      <c r="P129" s="108">
        <v>0</v>
      </c>
      <c r="Q129" s="71"/>
      <c r="R129" s="106">
        <v>0</v>
      </c>
      <c r="S129" s="108">
        <v>0</v>
      </c>
    </row>
    <row r="130" spans="1:19" ht="16">
      <c r="A130" s="97" t="s">
        <v>280</v>
      </c>
      <c r="B130" s="71">
        <v>321750</v>
      </c>
      <c r="C130" s="71">
        <v>1572648</v>
      </c>
      <c r="D130" s="71">
        <v>44268</v>
      </c>
      <c r="E130" s="82">
        <v>1.24268</v>
      </c>
      <c r="F130" s="71">
        <v>0</v>
      </c>
      <c r="G130" s="71">
        <v>0</v>
      </c>
      <c r="H130" s="106">
        <v>0</v>
      </c>
      <c r="I130" s="108">
        <v>0</v>
      </c>
      <c r="J130" s="43"/>
      <c r="K130" s="71">
        <v>-464.9333257054077</v>
      </c>
      <c r="L130" s="71">
        <v>0</v>
      </c>
      <c r="M130" s="71">
        <v>0</v>
      </c>
      <c r="N130" s="71">
        <v>0</v>
      </c>
      <c r="O130" s="106">
        <v>0</v>
      </c>
      <c r="P130" s="108">
        <v>0</v>
      </c>
      <c r="Q130" s="71"/>
      <c r="R130" s="106">
        <v>0</v>
      </c>
      <c r="S130" s="108">
        <v>0</v>
      </c>
    </row>
    <row r="131" spans="1:19" ht="16">
      <c r="A131" s="97" t="s">
        <v>284</v>
      </c>
      <c r="B131" s="71">
        <v>175165</v>
      </c>
      <c r="C131" s="71">
        <v>1612387</v>
      </c>
      <c r="D131" s="71">
        <v>10455</v>
      </c>
      <c r="E131" s="82">
        <v>0.90454999999999997</v>
      </c>
      <c r="F131" s="71">
        <v>0</v>
      </c>
      <c r="G131" s="71">
        <v>0</v>
      </c>
      <c r="H131" s="106">
        <v>0</v>
      </c>
      <c r="I131" s="108">
        <v>0</v>
      </c>
      <c r="J131" s="43"/>
      <c r="K131" s="71">
        <v>1004.0666742945905</v>
      </c>
      <c r="L131" s="71">
        <v>0</v>
      </c>
      <c r="M131" s="71">
        <v>0</v>
      </c>
      <c r="N131" s="71">
        <v>0</v>
      </c>
      <c r="O131" s="106">
        <v>0</v>
      </c>
      <c r="P131" s="108">
        <v>0</v>
      </c>
      <c r="Q131" s="71"/>
      <c r="R131" s="106">
        <v>0</v>
      </c>
      <c r="S131" s="108">
        <v>0</v>
      </c>
    </row>
    <row r="132" spans="1:19" ht="16">
      <c r="A132" s="97" t="s">
        <v>289</v>
      </c>
      <c r="B132" s="71">
        <v>148824</v>
      </c>
      <c r="C132" s="71">
        <v>1659126</v>
      </c>
      <c r="D132" s="71">
        <v>14577</v>
      </c>
      <c r="E132" s="82">
        <v>0.94577</v>
      </c>
      <c r="F132" s="71">
        <v>0</v>
      </c>
      <c r="G132" s="71">
        <v>0</v>
      </c>
      <c r="H132" s="106">
        <v>0</v>
      </c>
      <c r="I132" s="108">
        <v>0</v>
      </c>
      <c r="J132" s="43"/>
      <c r="K132" s="71">
        <v>1262.0666742945905</v>
      </c>
      <c r="L132" s="71">
        <v>0</v>
      </c>
      <c r="M132" s="71">
        <v>0</v>
      </c>
      <c r="N132" s="71">
        <v>0</v>
      </c>
      <c r="O132" s="106">
        <v>0</v>
      </c>
      <c r="P132" s="108">
        <v>0</v>
      </c>
      <c r="Q132" s="71"/>
      <c r="R132" s="106">
        <v>0</v>
      </c>
      <c r="S132" s="108">
        <v>0</v>
      </c>
    </row>
    <row r="133" spans="1:19" ht="16">
      <c r="A133" s="97" t="s">
        <v>41</v>
      </c>
      <c r="B133" s="71">
        <v>116861</v>
      </c>
      <c r="C133" s="71">
        <v>1446843</v>
      </c>
      <c r="D133" s="71">
        <v>47017</v>
      </c>
      <c r="E133" s="82">
        <v>1.27017</v>
      </c>
      <c r="F133" s="71">
        <v>0</v>
      </c>
      <c r="G133" s="71">
        <v>0</v>
      </c>
      <c r="H133" s="106">
        <v>0</v>
      </c>
      <c r="I133" s="108">
        <v>0</v>
      </c>
      <c r="J133" s="43"/>
      <c r="K133" s="71">
        <v>877.06667429459048</v>
      </c>
      <c r="L133" s="71">
        <v>0</v>
      </c>
      <c r="M133" s="71">
        <v>0</v>
      </c>
      <c r="N133" s="71">
        <v>0</v>
      </c>
      <c r="O133" s="106">
        <v>0</v>
      </c>
      <c r="P133" s="108">
        <v>0</v>
      </c>
      <c r="Q133" s="71"/>
      <c r="R133" s="106">
        <v>0</v>
      </c>
      <c r="S133" s="108">
        <v>0</v>
      </c>
    </row>
    <row r="134" spans="1:19" ht="16">
      <c r="A134" s="97" t="s">
        <v>65</v>
      </c>
      <c r="B134" s="71">
        <v>146249</v>
      </c>
      <c r="C134" s="71">
        <v>997036</v>
      </c>
      <c r="D134" s="71">
        <v>105148</v>
      </c>
      <c r="E134" s="82">
        <v>1.85148</v>
      </c>
      <c r="F134" s="71">
        <v>0</v>
      </c>
      <c r="G134" s="71">
        <v>0</v>
      </c>
      <c r="H134" s="106">
        <v>0</v>
      </c>
      <c r="I134" s="108">
        <v>0</v>
      </c>
      <c r="J134" s="43"/>
      <c r="K134" s="71">
        <v>-135.9333257054077</v>
      </c>
      <c r="L134" s="71">
        <v>0</v>
      </c>
      <c r="M134" s="71">
        <v>0</v>
      </c>
      <c r="N134" s="71">
        <v>0</v>
      </c>
      <c r="O134" s="106">
        <v>0</v>
      </c>
      <c r="P134" s="108">
        <v>0</v>
      </c>
      <c r="Q134" s="71"/>
      <c r="R134" s="106">
        <v>0</v>
      </c>
      <c r="S134" s="108">
        <v>0</v>
      </c>
    </row>
    <row r="135" spans="1:19" ht="16">
      <c r="A135" s="97" t="s">
        <v>78</v>
      </c>
      <c r="B135" s="71">
        <v>31869</v>
      </c>
      <c r="C135" s="71">
        <v>814805</v>
      </c>
      <c r="D135" s="71">
        <v>10464</v>
      </c>
      <c r="E135" s="82">
        <v>0.90464</v>
      </c>
      <c r="F135" s="71">
        <v>0</v>
      </c>
      <c r="G135" s="71">
        <v>0</v>
      </c>
      <c r="H135" s="106">
        <v>0</v>
      </c>
      <c r="I135" s="108">
        <v>0</v>
      </c>
      <c r="J135" s="43"/>
      <c r="K135" s="71">
        <v>2340.0666742945905</v>
      </c>
      <c r="L135" s="71">
        <v>0</v>
      </c>
      <c r="M135" s="71">
        <v>0</v>
      </c>
      <c r="N135" s="71">
        <v>0</v>
      </c>
      <c r="O135" s="106">
        <v>0</v>
      </c>
      <c r="P135" s="108">
        <v>0</v>
      </c>
      <c r="Q135" s="71"/>
      <c r="R135" s="106">
        <v>0</v>
      </c>
      <c r="S135" s="108">
        <v>0</v>
      </c>
    </row>
    <row r="136" spans="1:19" ht="16">
      <c r="A136" s="97" t="s">
        <v>110</v>
      </c>
      <c r="B136" s="71">
        <v>772913</v>
      </c>
      <c r="C136" s="71">
        <v>1679031</v>
      </c>
      <c r="D136" s="71">
        <v>85801</v>
      </c>
      <c r="E136" s="82">
        <v>1.65801</v>
      </c>
      <c r="F136" s="71">
        <v>0</v>
      </c>
      <c r="G136" s="71">
        <v>0</v>
      </c>
      <c r="H136" s="106">
        <v>0</v>
      </c>
      <c r="I136" s="108">
        <v>0</v>
      </c>
      <c r="J136" s="43"/>
      <c r="K136" s="71">
        <v>-1374.9333257053975</v>
      </c>
      <c r="L136" s="71">
        <v>0</v>
      </c>
      <c r="M136" s="71">
        <v>0</v>
      </c>
      <c r="N136" s="71">
        <v>0</v>
      </c>
      <c r="O136" s="106">
        <v>0</v>
      </c>
      <c r="P136" s="108">
        <v>0</v>
      </c>
      <c r="Q136" s="71"/>
      <c r="R136" s="106">
        <v>0</v>
      </c>
      <c r="S136" s="108">
        <v>0</v>
      </c>
    </row>
    <row r="137" spans="1:19" ht="16">
      <c r="A137" s="97" t="s">
        <v>115</v>
      </c>
      <c r="B137" s="71">
        <v>185815</v>
      </c>
      <c r="C137" s="71">
        <v>1174345</v>
      </c>
      <c r="D137" s="71">
        <v>26575</v>
      </c>
      <c r="E137" s="82">
        <v>1.06575</v>
      </c>
      <c r="F137" s="71">
        <v>0</v>
      </c>
      <c r="G137" s="71">
        <v>0</v>
      </c>
      <c r="H137" s="106">
        <v>0</v>
      </c>
      <c r="I137" s="108">
        <v>0</v>
      </c>
      <c r="J137" s="43"/>
      <c r="K137" s="71">
        <v>673.06667429459048</v>
      </c>
      <c r="L137" s="71">
        <v>0</v>
      </c>
      <c r="M137" s="71">
        <v>0</v>
      </c>
      <c r="N137" s="71">
        <v>0</v>
      </c>
      <c r="O137" s="106">
        <v>0</v>
      </c>
      <c r="P137" s="108">
        <v>0</v>
      </c>
      <c r="Q137" s="71"/>
      <c r="R137" s="106">
        <v>0</v>
      </c>
      <c r="S137" s="108">
        <v>0</v>
      </c>
    </row>
    <row r="138" spans="1:19" ht="16">
      <c r="A138" s="97" t="s">
        <v>251</v>
      </c>
      <c r="B138" s="71">
        <v>122758</v>
      </c>
      <c r="C138" s="71">
        <v>1503791</v>
      </c>
      <c r="D138" s="71">
        <v>67800</v>
      </c>
      <c r="E138" s="82">
        <v>1.478</v>
      </c>
      <c r="F138" s="71">
        <v>0</v>
      </c>
      <c r="G138" s="71">
        <v>0</v>
      </c>
      <c r="H138" s="106">
        <v>0</v>
      </c>
      <c r="I138" s="108">
        <v>0</v>
      </c>
      <c r="J138" s="43"/>
      <c r="K138" s="71">
        <v>-154.9333257054077</v>
      </c>
      <c r="L138" s="71">
        <v>0</v>
      </c>
      <c r="M138" s="71">
        <v>0</v>
      </c>
      <c r="N138" s="71">
        <v>0</v>
      </c>
      <c r="O138" s="106">
        <v>0</v>
      </c>
      <c r="P138" s="108">
        <v>0</v>
      </c>
      <c r="Q138" s="71"/>
      <c r="R138" s="106">
        <v>0</v>
      </c>
      <c r="S138" s="108">
        <v>0</v>
      </c>
    </row>
    <row r="139" spans="1:19" ht="16">
      <c r="A139" s="97" t="s">
        <v>4</v>
      </c>
      <c r="B139" s="71">
        <v>843005</v>
      </c>
      <c r="C139" s="71">
        <v>1667183</v>
      </c>
      <c r="D139" s="71">
        <v>32394</v>
      </c>
      <c r="E139" s="82">
        <v>1.1239399999999999</v>
      </c>
      <c r="F139" s="71">
        <v>0</v>
      </c>
      <c r="G139" s="71">
        <v>0</v>
      </c>
      <c r="H139" s="106">
        <v>0</v>
      </c>
      <c r="I139" s="108">
        <v>0</v>
      </c>
      <c r="J139" s="43"/>
      <c r="K139" s="71">
        <v>-1176.9333257054077</v>
      </c>
      <c r="L139" s="71">
        <v>0</v>
      </c>
      <c r="M139" s="71">
        <v>0</v>
      </c>
      <c r="N139" s="71">
        <v>0</v>
      </c>
      <c r="O139" s="106">
        <v>0</v>
      </c>
      <c r="P139" s="108">
        <v>0</v>
      </c>
      <c r="Q139" s="71"/>
      <c r="R139" s="106">
        <v>0</v>
      </c>
      <c r="S139" s="108">
        <v>0</v>
      </c>
    </row>
    <row r="140" spans="1:19" ht="16">
      <c r="A140" s="97" t="s">
        <v>5</v>
      </c>
      <c r="B140" s="71">
        <v>176611</v>
      </c>
      <c r="C140" s="71">
        <v>1806584</v>
      </c>
      <c r="D140" s="71">
        <v>42199</v>
      </c>
      <c r="E140" s="82">
        <v>1.2219899999999999</v>
      </c>
      <c r="F140" s="71">
        <v>0</v>
      </c>
      <c r="G140" s="71">
        <v>0</v>
      </c>
      <c r="H140" s="106">
        <v>0</v>
      </c>
      <c r="I140" s="108">
        <v>0</v>
      </c>
      <c r="J140" s="43"/>
      <c r="K140" s="71">
        <v>-409.9333257054077</v>
      </c>
      <c r="L140" s="71">
        <v>0</v>
      </c>
      <c r="M140" s="71">
        <v>0</v>
      </c>
      <c r="N140" s="71">
        <v>0</v>
      </c>
      <c r="O140" s="106">
        <v>0</v>
      </c>
      <c r="P140" s="108">
        <v>0</v>
      </c>
      <c r="Q140" s="71"/>
      <c r="R140" s="106">
        <v>0</v>
      </c>
      <c r="S140" s="108">
        <v>0</v>
      </c>
    </row>
    <row r="141" spans="1:19" ht="16">
      <c r="A141" s="97" t="s">
        <v>13</v>
      </c>
      <c r="B141" s="71">
        <v>27056</v>
      </c>
      <c r="C141" s="71">
        <v>426996</v>
      </c>
      <c r="D141" s="71">
        <v>9255</v>
      </c>
      <c r="E141" s="82">
        <v>0.89254999999999995</v>
      </c>
      <c r="F141" s="71">
        <v>0</v>
      </c>
      <c r="G141" s="71">
        <v>0</v>
      </c>
      <c r="H141" s="106">
        <v>0</v>
      </c>
      <c r="I141" s="108">
        <v>0</v>
      </c>
      <c r="J141" s="43"/>
      <c r="K141" s="71">
        <v>3222.0666742945905</v>
      </c>
      <c r="L141" s="71">
        <v>0</v>
      </c>
      <c r="M141" s="71">
        <v>0</v>
      </c>
      <c r="N141" s="71">
        <v>0</v>
      </c>
      <c r="O141" s="106">
        <v>0</v>
      </c>
      <c r="P141" s="108">
        <v>0</v>
      </c>
      <c r="Q141" s="71"/>
      <c r="R141" s="106">
        <v>0</v>
      </c>
      <c r="S141" s="108">
        <v>0</v>
      </c>
    </row>
    <row r="142" spans="1:19" ht="16">
      <c r="A142" s="97" t="s">
        <v>17</v>
      </c>
      <c r="B142" s="71">
        <v>402490</v>
      </c>
      <c r="C142" s="71">
        <v>1823759</v>
      </c>
      <c r="D142" s="71">
        <v>9703</v>
      </c>
      <c r="E142" s="82">
        <v>0.89702999999999999</v>
      </c>
      <c r="F142" s="71">
        <v>0</v>
      </c>
      <c r="G142" s="71">
        <v>0</v>
      </c>
      <c r="H142" s="106">
        <v>0</v>
      </c>
      <c r="I142" s="108">
        <v>0</v>
      </c>
      <c r="J142" s="43"/>
      <c r="K142" s="71">
        <v>443.0666742945923</v>
      </c>
      <c r="L142" s="71">
        <v>0</v>
      </c>
      <c r="M142" s="71">
        <v>0</v>
      </c>
      <c r="N142" s="71">
        <v>0</v>
      </c>
      <c r="O142" s="106">
        <v>0</v>
      </c>
      <c r="P142" s="108">
        <v>0</v>
      </c>
      <c r="Q142" s="71"/>
      <c r="R142" s="106">
        <v>0</v>
      </c>
      <c r="S142" s="108">
        <v>0</v>
      </c>
    </row>
    <row r="143" spans="1:19" ht="16">
      <c r="A143" s="97" t="s">
        <v>21</v>
      </c>
      <c r="B143" s="71">
        <v>192370</v>
      </c>
      <c r="C143" s="71">
        <v>1955653</v>
      </c>
      <c r="D143" s="71">
        <v>114445</v>
      </c>
      <c r="E143" s="82">
        <v>1.94445</v>
      </c>
      <c r="F143" s="71">
        <v>0</v>
      </c>
      <c r="G143" s="71">
        <v>0</v>
      </c>
      <c r="H143" s="106">
        <v>0</v>
      </c>
      <c r="I143" s="108">
        <v>0</v>
      </c>
      <c r="J143" s="43"/>
      <c r="K143" s="71">
        <v>-288.9333257054077</v>
      </c>
      <c r="L143" s="71">
        <v>0</v>
      </c>
      <c r="M143" s="71">
        <v>0</v>
      </c>
      <c r="N143" s="71">
        <v>0</v>
      </c>
      <c r="O143" s="106">
        <v>0</v>
      </c>
      <c r="P143" s="108">
        <v>0</v>
      </c>
      <c r="Q143" s="71"/>
      <c r="R143" s="106">
        <v>0</v>
      </c>
      <c r="S143" s="108">
        <v>0</v>
      </c>
    </row>
    <row r="144" spans="1:19" ht="16">
      <c r="A144" s="97" t="s">
        <v>28</v>
      </c>
      <c r="B144" s="71">
        <v>18191</v>
      </c>
      <c r="C144" s="71">
        <v>347788</v>
      </c>
      <c r="D144" s="71">
        <v>4650</v>
      </c>
      <c r="E144" s="82">
        <v>0.84650000000000003</v>
      </c>
      <c r="F144" s="71">
        <v>0</v>
      </c>
      <c r="G144" s="71">
        <v>0</v>
      </c>
      <c r="H144" s="106">
        <v>0</v>
      </c>
      <c r="I144" s="108">
        <v>0</v>
      </c>
      <c r="J144" s="43"/>
      <c r="K144" s="71">
        <v>252.06667429459048</v>
      </c>
      <c r="L144" s="71">
        <v>0</v>
      </c>
      <c r="M144" s="71">
        <v>0</v>
      </c>
      <c r="N144" s="71">
        <v>0</v>
      </c>
      <c r="O144" s="106">
        <v>0</v>
      </c>
      <c r="P144" s="108">
        <v>0</v>
      </c>
      <c r="Q144" s="71"/>
      <c r="R144" s="106">
        <v>0</v>
      </c>
      <c r="S144" s="108">
        <v>0</v>
      </c>
    </row>
    <row r="145" spans="1:19" ht="16">
      <c r="A145" s="97" t="s">
        <v>39</v>
      </c>
      <c r="B145" s="71">
        <v>135578</v>
      </c>
      <c r="C145" s="71">
        <v>1773838</v>
      </c>
      <c r="D145" s="71">
        <v>5717</v>
      </c>
      <c r="E145" s="82">
        <v>0.85716999999999999</v>
      </c>
      <c r="F145" s="71">
        <v>0</v>
      </c>
      <c r="G145" s="71">
        <v>0</v>
      </c>
      <c r="H145" s="106">
        <v>0</v>
      </c>
      <c r="I145" s="108">
        <v>0</v>
      </c>
      <c r="J145" s="43"/>
      <c r="K145" s="71">
        <v>1687.0666742945905</v>
      </c>
      <c r="L145" s="71">
        <v>0</v>
      </c>
      <c r="M145" s="71">
        <v>0</v>
      </c>
      <c r="N145" s="71">
        <v>0</v>
      </c>
      <c r="O145" s="106">
        <v>0</v>
      </c>
      <c r="P145" s="108">
        <v>0</v>
      </c>
      <c r="Q145" s="71"/>
      <c r="R145" s="106">
        <v>0</v>
      </c>
      <c r="S145" s="108">
        <v>0</v>
      </c>
    </row>
    <row r="146" spans="1:19" ht="16">
      <c r="A146" s="97" t="s">
        <v>42</v>
      </c>
      <c r="B146" s="71">
        <v>114306</v>
      </c>
      <c r="C146" s="71">
        <v>1020630</v>
      </c>
      <c r="D146" s="71">
        <v>33252</v>
      </c>
      <c r="E146" s="82">
        <v>1.13252</v>
      </c>
      <c r="F146" s="71">
        <v>0</v>
      </c>
      <c r="G146" s="71">
        <v>0</v>
      </c>
      <c r="H146" s="106">
        <v>0</v>
      </c>
      <c r="I146" s="108">
        <v>0</v>
      </c>
      <c r="J146" s="43"/>
      <c r="K146" s="71">
        <v>1438.0666742945905</v>
      </c>
      <c r="L146" s="71">
        <v>0</v>
      </c>
      <c r="M146" s="71">
        <v>0</v>
      </c>
      <c r="N146" s="71">
        <v>0</v>
      </c>
      <c r="O146" s="106">
        <v>0</v>
      </c>
      <c r="P146" s="108">
        <v>0</v>
      </c>
      <c r="Q146" s="71"/>
      <c r="R146" s="106">
        <v>0</v>
      </c>
      <c r="S146" s="108">
        <v>0</v>
      </c>
    </row>
    <row r="147" spans="1:19" ht="16">
      <c r="A147" s="97" t="s">
        <v>48</v>
      </c>
      <c r="B147" s="71">
        <v>81236</v>
      </c>
      <c r="C147" s="71">
        <v>1076860</v>
      </c>
      <c r="D147" s="71">
        <v>6512</v>
      </c>
      <c r="E147" s="82">
        <v>0.86512</v>
      </c>
      <c r="F147" s="71">
        <v>0</v>
      </c>
      <c r="G147" s="71">
        <v>0</v>
      </c>
      <c r="H147" s="106">
        <v>0</v>
      </c>
      <c r="I147" s="108">
        <v>0</v>
      </c>
      <c r="J147" s="43"/>
      <c r="K147" s="71">
        <v>2991.0666742945905</v>
      </c>
      <c r="L147" s="71">
        <v>0</v>
      </c>
      <c r="M147" s="71">
        <v>0</v>
      </c>
      <c r="N147" s="71">
        <v>0</v>
      </c>
      <c r="O147" s="106">
        <v>0</v>
      </c>
      <c r="P147" s="108">
        <v>0</v>
      </c>
      <c r="Q147" s="71"/>
      <c r="R147" s="106">
        <v>0</v>
      </c>
      <c r="S147" s="108">
        <v>0</v>
      </c>
    </row>
    <row r="148" spans="1:19" ht="16">
      <c r="A148" s="97" t="s">
        <v>55</v>
      </c>
      <c r="B148" s="71">
        <v>157265</v>
      </c>
      <c r="C148" s="71">
        <v>1701392</v>
      </c>
      <c r="D148" s="71">
        <v>5646</v>
      </c>
      <c r="E148" s="82">
        <v>0.85646</v>
      </c>
      <c r="F148" s="71">
        <v>0</v>
      </c>
      <c r="G148" s="71">
        <v>0</v>
      </c>
      <c r="H148" s="106">
        <v>0</v>
      </c>
      <c r="I148" s="108">
        <v>0</v>
      </c>
      <c r="J148" s="43"/>
      <c r="K148" s="71">
        <v>848.0666742945923</v>
      </c>
      <c r="L148" s="71">
        <v>0</v>
      </c>
      <c r="M148" s="71">
        <v>0</v>
      </c>
      <c r="N148" s="71">
        <v>0</v>
      </c>
      <c r="O148" s="106">
        <v>0</v>
      </c>
      <c r="P148" s="108">
        <v>0</v>
      </c>
      <c r="Q148" s="71"/>
      <c r="R148" s="106">
        <v>0</v>
      </c>
      <c r="S148" s="108">
        <v>0</v>
      </c>
    </row>
    <row r="149" spans="1:19" ht="16">
      <c r="A149" s="97" t="s">
        <v>56</v>
      </c>
      <c r="B149" s="71">
        <v>23801</v>
      </c>
      <c r="C149" s="71">
        <v>736689</v>
      </c>
      <c r="D149" s="71">
        <v>5194</v>
      </c>
      <c r="E149" s="82">
        <v>0.85194000000000003</v>
      </c>
      <c r="F149" s="71">
        <v>0</v>
      </c>
      <c r="G149" s="71">
        <v>0</v>
      </c>
      <c r="H149" s="106">
        <v>0</v>
      </c>
      <c r="I149" s="108">
        <v>0</v>
      </c>
      <c r="J149" s="43"/>
      <c r="K149" s="71">
        <v>3722.0666742945905</v>
      </c>
      <c r="L149" s="71">
        <v>0</v>
      </c>
      <c r="M149" s="71">
        <v>0</v>
      </c>
      <c r="N149" s="71">
        <v>0</v>
      </c>
      <c r="O149" s="106">
        <v>0</v>
      </c>
      <c r="P149" s="108">
        <v>0</v>
      </c>
      <c r="Q149" s="71"/>
      <c r="R149" s="106">
        <v>0</v>
      </c>
      <c r="S149" s="108">
        <v>0</v>
      </c>
    </row>
    <row r="150" spans="1:19" ht="16">
      <c r="A150" s="97" t="s">
        <v>59</v>
      </c>
      <c r="B150" s="71">
        <v>946889</v>
      </c>
      <c r="C150" s="71">
        <v>1641482</v>
      </c>
      <c r="D150" s="71">
        <v>596841</v>
      </c>
      <c r="E150" s="82">
        <v>6.7684100000000003</v>
      </c>
      <c r="F150" s="71">
        <v>0</v>
      </c>
      <c r="G150" s="71">
        <v>0</v>
      </c>
      <c r="H150" s="106">
        <v>0</v>
      </c>
      <c r="I150" s="108">
        <v>0</v>
      </c>
      <c r="J150" s="43"/>
      <c r="K150" s="71">
        <v>-87.933325705397692</v>
      </c>
      <c r="L150" s="71">
        <v>0</v>
      </c>
      <c r="M150" s="71">
        <v>0</v>
      </c>
      <c r="N150" s="71">
        <v>0</v>
      </c>
      <c r="O150" s="106">
        <v>0</v>
      </c>
      <c r="P150" s="108">
        <v>0</v>
      </c>
      <c r="Q150" s="71"/>
      <c r="R150" s="106">
        <v>0</v>
      </c>
      <c r="S150" s="108">
        <v>0</v>
      </c>
    </row>
    <row r="151" spans="1:19" ht="16">
      <c r="A151" s="97" t="s">
        <v>60</v>
      </c>
      <c r="B151" s="71">
        <v>142019</v>
      </c>
      <c r="C151" s="71">
        <v>753466</v>
      </c>
      <c r="D151" s="71">
        <v>13275</v>
      </c>
      <c r="E151" s="82">
        <v>0.93274999999999997</v>
      </c>
      <c r="F151" s="71">
        <v>0</v>
      </c>
      <c r="G151" s="71">
        <v>0</v>
      </c>
      <c r="H151" s="106">
        <v>0</v>
      </c>
      <c r="I151" s="108">
        <v>0</v>
      </c>
      <c r="J151" s="43"/>
      <c r="K151" s="71">
        <v>1233.0666742945923</v>
      </c>
      <c r="L151" s="71">
        <v>0</v>
      </c>
      <c r="M151" s="71">
        <v>0</v>
      </c>
      <c r="N151" s="71">
        <v>0</v>
      </c>
      <c r="O151" s="106">
        <v>0</v>
      </c>
      <c r="P151" s="108">
        <v>0</v>
      </c>
      <c r="Q151" s="71"/>
      <c r="R151" s="106">
        <v>0</v>
      </c>
      <c r="S151" s="108">
        <v>0</v>
      </c>
    </row>
    <row r="152" spans="1:19" ht="16">
      <c r="A152" s="97" t="s">
        <v>72</v>
      </c>
      <c r="B152" s="71">
        <v>82791</v>
      </c>
      <c r="C152" s="71">
        <v>1884815</v>
      </c>
      <c r="D152" s="71">
        <v>9517</v>
      </c>
      <c r="E152" s="82">
        <v>0.89517000000000002</v>
      </c>
      <c r="F152" s="71">
        <v>0</v>
      </c>
      <c r="G152" s="71">
        <v>0</v>
      </c>
      <c r="H152" s="106">
        <v>0</v>
      </c>
      <c r="I152" s="108">
        <v>0</v>
      </c>
      <c r="J152" s="43"/>
      <c r="K152" s="71">
        <v>1239.0666742945905</v>
      </c>
      <c r="L152" s="71">
        <v>0</v>
      </c>
      <c r="M152" s="71">
        <v>0</v>
      </c>
      <c r="N152" s="71">
        <v>0</v>
      </c>
      <c r="O152" s="106">
        <v>0</v>
      </c>
      <c r="P152" s="108">
        <v>0</v>
      </c>
      <c r="Q152" s="71"/>
      <c r="R152" s="106">
        <v>0</v>
      </c>
      <c r="S152" s="108">
        <v>0</v>
      </c>
    </row>
    <row r="153" spans="1:19" ht="16">
      <c r="A153" s="97" t="s">
        <v>73</v>
      </c>
      <c r="B153" s="71">
        <v>92200</v>
      </c>
      <c r="C153" s="71">
        <v>582384</v>
      </c>
      <c r="D153" s="71">
        <v>9243</v>
      </c>
      <c r="E153" s="82">
        <v>0.89243000000000006</v>
      </c>
      <c r="F153" s="71">
        <v>0</v>
      </c>
      <c r="G153" s="71">
        <v>0</v>
      </c>
      <c r="H153" s="106">
        <v>0</v>
      </c>
      <c r="I153" s="108">
        <v>0</v>
      </c>
      <c r="J153" s="43"/>
      <c r="K153" s="71">
        <v>544.06667429459048</v>
      </c>
      <c r="L153" s="71">
        <v>0</v>
      </c>
      <c r="M153" s="71">
        <v>0</v>
      </c>
      <c r="N153" s="71">
        <v>0</v>
      </c>
      <c r="O153" s="106">
        <v>0</v>
      </c>
      <c r="P153" s="108">
        <v>0</v>
      </c>
      <c r="Q153" s="71"/>
      <c r="R153" s="106">
        <v>0</v>
      </c>
      <c r="S153" s="108">
        <v>0</v>
      </c>
    </row>
    <row r="154" spans="1:19" ht="16">
      <c r="A154" s="97" t="s">
        <v>83</v>
      </c>
      <c r="B154" s="71">
        <v>932378</v>
      </c>
      <c r="C154" s="71">
        <v>1628870</v>
      </c>
      <c r="D154" s="71">
        <v>39762</v>
      </c>
      <c r="E154" s="82">
        <v>1.1976199999999999</v>
      </c>
      <c r="F154" s="71">
        <v>0</v>
      </c>
      <c r="G154" s="71">
        <v>0</v>
      </c>
      <c r="H154" s="106">
        <v>0</v>
      </c>
      <c r="I154" s="108">
        <v>0</v>
      </c>
      <c r="J154" s="43"/>
      <c r="K154" s="71">
        <v>-1477.9333257053977</v>
      </c>
      <c r="L154" s="71">
        <v>0</v>
      </c>
      <c r="M154" s="71">
        <v>0</v>
      </c>
      <c r="N154" s="71">
        <v>0</v>
      </c>
      <c r="O154" s="106">
        <v>0</v>
      </c>
      <c r="P154" s="108">
        <v>0</v>
      </c>
      <c r="Q154" s="71"/>
      <c r="R154" s="106">
        <v>0</v>
      </c>
      <c r="S154" s="108">
        <v>0</v>
      </c>
    </row>
    <row r="155" spans="1:19" ht="16">
      <c r="A155" s="97" t="s">
        <v>94</v>
      </c>
      <c r="B155" s="71">
        <v>30932</v>
      </c>
      <c r="C155" s="71">
        <v>768432</v>
      </c>
      <c r="D155" s="71">
        <v>7057</v>
      </c>
      <c r="E155" s="82">
        <v>0.87057000000000007</v>
      </c>
      <c r="F155" s="71">
        <v>0</v>
      </c>
      <c r="G155" s="71">
        <v>0</v>
      </c>
      <c r="H155" s="106">
        <v>0</v>
      </c>
      <c r="I155" s="108">
        <v>0</v>
      </c>
      <c r="J155" s="43"/>
      <c r="K155" s="71">
        <v>2198.0666742945905</v>
      </c>
      <c r="L155" s="71">
        <v>0</v>
      </c>
      <c r="M155" s="71">
        <v>0</v>
      </c>
      <c r="N155" s="71">
        <v>0</v>
      </c>
      <c r="O155" s="106">
        <v>0</v>
      </c>
      <c r="P155" s="108">
        <v>0</v>
      </c>
      <c r="Q155" s="71"/>
      <c r="R155" s="106">
        <v>0</v>
      </c>
      <c r="S155" s="108">
        <v>0</v>
      </c>
    </row>
    <row r="156" spans="1:19" ht="16">
      <c r="A156" s="97" t="s">
        <v>112</v>
      </c>
      <c r="B156" s="71">
        <v>887317</v>
      </c>
      <c r="C156" s="71">
        <v>1608079</v>
      </c>
      <c r="D156" s="71">
        <v>49068</v>
      </c>
      <c r="E156" s="82">
        <v>1.29068</v>
      </c>
      <c r="F156" s="71">
        <v>0</v>
      </c>
      <c r="G156" s="71">
        <v>0</v>
      </c>
      <c r="H156" s="106">
        <v>0</v>
      </c>
      <c r="I156" s="108">
        <v>0</v>
      </c>
      <c r="J156" s="43"/>
      <c r="K156" s="71">
        <v>-730.93332570539678</v>
      </c>
      <c r="L156" s="71">
        <v>0</v>
      </c>
      <c r="M156" s="71">
        <v>0</v>
      </c>
      <c r="N156" s="71">
        <v>0</v>
      </c>
      <c r="O156" s="106">
        <v>0</v>
      </c>
      <c r="P156" s="108">
        <v>0</v>
      </c>
      <c r="Q156" s="71"/>
      <c r="R156" s="106">
        <v>0</v>
      </c>
      <c r="S156" s="108">
        <v>0</v>
      </c>
    </row>
    <row r="157" spans="1:19" ht="16">
      <c r="A157" s="97" t="s">
        <v>120</v>
      </c>
      <c r="B157" s="71">
        <v>893992</v>
      </c>
      <c r="C157" s="71">
        <v>1673733</v>
      </c>
      <c r="D157" s="71">
        <v>43536</v>
      </c>
      <c r="E157" s="82">
        <v>1.23536</v>
      </c>
      <c r="F157" s="71">
        <v>0</v>
      </c>
      <c r="G157" s="71">
        <v>0</v>
      </c>
      <c r="H157" s="106">
        <v>0</v>
      </c>
      <c r="I157" s="108">
        <v>0</v>
      </c>
      <c r="J157" s="43"/>
      <c r="K157" s="71">
        <v>-1277.9333257053968</v>
      </c>
      <c r="L157" s="71">
        <v>0</v>
      </c>
      <c r="M157" s="71">
        <v>0</v>
      </c>
      <c r="N157" s="71">
        <v>0</v>
      </c>
      <c r="O157" s="106">
        <v>0</v>
      </c>
      <c r="P157" s="108">
        <v>0</v>
      </c>
      <c r="Q157" s="71"/>
      <c r="R157" s="106">
        <v>0</v>
      </c>
      <c r="S157" s="108">
        <v>0</v>
      </c>
    </row>
    <row r="158" spans="1:19" ht="16">
      <c r="A158" s="97" t="s">
        <v>123</v>
      </c>
      <c r="B158" s="71">
        <v>89956</v>
      </c>
      <c r="C158" s="71">
        <v>861546</v>
      </c>
      <c r="D158" s="71">
        <v>40457</v>
      </c>
      <c r="E158" s="82">
        <v>1.2045699999999999</v>
      </c>
      <c r="F158" s="71">
        <v>0</v>
      </c>
      <c r="G158" s="71">
        <v>0</v>
      </c>
      <c r="H158" s="106">
        <v>0</v>
      </c>
      <c r="I158" s="108">
        <v>0</v>
      </c>
      <c r="J158" s="43"/>
      <c r="K158" s="71">
        <v>493.0666742945923</v>
      </c>
      <c r="L158" s="71">
        <v>0</v>
      </c>
      <c r="M158" s="71">
        <v>0</v>
      </c>
      <c r="N158" s="71">
        <v>0</v>
      </c>
      <c r="O158" s="106">
        <v>0</v>
      </c>
      <c r="P158" s="108">
        <v>0</v>
      </c>
      <c r="Q158" s="71"/>
      <c r="R158" s="106">
        <v>0</v>
      </c>
      <c r="S158" s="108">
        <v>0</v>
      </c>
    </row>
    <row r="159" spans="1:19" ht="16">
      <c r="A159" s="97" t="s">
        <v>124</v>
      </c>
      <c r="B159" s="71">
        <v>254351</v>
      </c>
      <c r="C159" s="71">
        <v>1640052</v>
      </c>
      <c r="D159" s="71">
        <v>14428</v>
      </c>
      <c r="E159" s="82">
        <v>0.94428000000000001</v>
      </c>
      <c r="F159" s="71">
        <v>0</v>
      </c>
      <c r="G159" s="71">
        <v>0</v>
      </c>
      <c r="H159" s="106">
        <v>0</v>
      </c>
      <c r="I159" s="108">
        <v>0</v>
      </c>
      <c r="J159" s="43"/>
      <c r="K159" s="71">
        <v>-343.9333257054077</v>
      </c>
      <c r="L159" s="71">
        <v>0</v>
      </c>
      <c r="M159" s="71">
        <v>0</v>
      </c>
      <c r="N159" s="71">
        <v>0</v>
      </c>
      <c r="O159" s="106">
        <v>0</v>
      </c>
      <c r="P159" s="108">
        <v>0</v>
      </c>
      <c r="Q159" s="71"/>
      <c r="R159" s="106">
        <v>0</v>
      </c>
      <c r="S159" s="108">
        <v>0</v>
      </c>
    </row>
    <row r="160" spans="1:19" ht="16">
      <c r="A160" s="97" t="s">
        <v>135</v>
      </c>
      <c r="B160" s="71">
        <v>60504</v>
      </c>
      <c r="C160" s="71">
        <v>1095611</v>
      </c>
      <c r="D160" s="71">
        <v>14170</v>
      </c>
      <c r="E160" s="82">
        <v>0.94169999999999998</v>
      </c>
      <c r="F160" s="71">
        <v>0</v>
      </c>
      <c r="G160" s="71">
        <v>0</v>
      </c>
      <c r="H160" s="106">
        <v>0</v>
      </c>
      <c r="I160" s="108">
        <v>0</v>
      </c>
      <c r="J160" s="43"/>
      <c r="K160" s="71">
        <v>1013.0666742945923</v>
      </c>
      <c r="L160" s="71">
        <v>0</v>
      </c>
      <c r="M160" s="71">
        <v>0</v>
      </c>
      <c r="N160" s="71">
        <v>0</v>
      </c>
      <c r="O160" s="106">
        <v>0</v>
      </c>
      <c r="P160" s="108">
        <v>0</v>
      </c>
      <c r="Q160" s="71"/>
      <c r="R160" s="106">
        <v>0</v>
      </c>
      <c r="S160" s="108">
        <v>0</v>
      </c>
    </row>
    <row r="161" spans="1:19" ht="16">
      <c r="A161" s="97" t="s">
        <v>139</v>
      </c>
      <c r="B161" s="71">
        <v>85536</v>
      </c>
      <c r="C161" s="71">
        <v>667367</v>
      </c>
      <c r="D161" s="71">
        <v>24768</v>
      </c>
      <c r="E161" s="82">
        <v>1.0476799999999999</v>
      </c>
      <c r="F161" s="71">
        <v>0</v>
      </c>
      <c r="G161" s="71">
        <v>0</v>
      </c>
      <c r="H161" s="106">
        <v>0</v>
      </c>
      <c r="I161" s="108">
        <v>0</v>
      </c>
      <c r="J161" s="43"/>
      <c r="K161" s="71">
        <v>1096.0666742945923</v>
      </c>
      <c r="L161" s="71">
        <v>0</v>
      </c>
      <c r="M161" s="71">
        <v>0</v>
      </c>
      <c r="N161" s="71">
        <v>0</v>
      </c>
      <c r="O161" s="106">
        <v>0</v>
      </c>
      <c r="P161" s="108">
        <v>0</v>
      </c>
      <c r="Q161" s="71"/>
      <c r="R161" s="106">
        <v>0</v>
      </c>
      <c r="S161" s="108">
        <v>0</v>
      </c>
    </row>
    <row r="162" spans="1:19" ht="16">
      <c r="A162" s="97" t="s">
        <v>140</v>
      </c>
      <c r="B162" s="71">
        <v>162094</v>
      </c>
      <c r="C162" s="71">
        <v>1740777</v>
      </c>
      <c r="D162" s="71">
        <v>35329</v>
      </c>
      <c r="E162" s="82">
        <v>1.1532899999999999</v>
      </c>
      <c r="F162" s="71">
        <v>0</v>
      </c>
      <c r="G162" s="71">
        <v>0</v>
      </c>
      <c r="H162" s="106">
        <v>0</v>
      </c>
      <c r="I162" s="108">
        <v>0</v>
      </c>
      <c r="J162" s="43"/>
      <c r="K162" s="71">
        <v>968.06667429459048</v>
      </c>
      <c r="L162" s="71">
        <v>0</v>
      </c>
      <c r="M162" s="71">
        <v>0</v>
      </c>
      <c r="N162" s="71">
        <v>0</v>
      </c>
      <c r="O162" s="106">
        <v>0</v>
      </c>
      <c r="P162" s="108">
        <v>0</v>
      </c>
      <c r="Q162" s="71"/>
      <c r="R162" s="106">
        <v>0</v>
      </c>
      <c r="S162" s="108">
        <v>0</v>
      </c>
    </row>
    <row r="163" spans="1:19" ht="16">
      <c r="A163" s="97" t="s">
        <v>142</v>
      </c>
      <c r="B163" s="71">
        <v>21786</v>
      </c>
      <c r="C163" s="71">
        <v>557498</v>
      </c>
      <c r="D163" s="71">
        <v>9263</v>
      </c>
      <c r="E163" s="82">
        <v>0.89263000000000003</v>
      </c>
      <c r="F163" s="71">
        <v>0</v>
      </c>
      <c r="G163" s="71">
        <v>0</v>
      </c>
      <c r="H163" s="106">
        <v>0</v>
      </c>
      <c r="I163" s="108">
        <v>0</v>
      </c>
      <c r="J163" s="43"/>
      <c r="K163" s="71">
        <v>2821.0666742945905</v>
      </c>
      <c r="L163" s="71">
        <v>0</v>
      </c>
      <c r="M163" s="71">
        <v>0</v>
      </c>
      <c r="N163" s="71">
        <v>0</v>
      </c>
      <c r="O163" s="106">
        <v>0</v>
      </c>
      <c r="P163" s="108">
        <v>0</v>
      </c>
      <c r="Q163" s="71"/>
      <c r="R163" s="106">
        <v>0</v>
      </c>
      <c r="S163" s="108">
        <v>0</v>
      </c>
    </row>
    <row r="164" spans="1:19" ht="16">
      <c r="A164" s="97" t="s">
        <v>147</v>
      </c>
      <c r="B164" s="71">
        <v>103893</v>
      </c>
      <c r="C164" s="71">
        <v>1306800</v>
      </c>
      <c r="D164" s="71">
        <v>10578</v>
      </c>
      <c r="E164" s="82">
        <v>0.90578000000000003</v>
      </c>
      <c r="F164" s="71">
        <v>0</v>
      </c>
      <c r="G164" s="71">
        <v>0</v>
      </c>
      <c r="H164" s="106">
        <v>0</v>
      </c>
      <c r="I164" s="108">
        <v>0</v>
      </c>
      <c r="J164" s="43"/>
      <c r="K164" s="71">
        <v>1970.0666742945905</v>
      </c>
      <c r="L164" s="71">
        <v>0</v>
      </c>
      <c r="M164" s="71">
        <v>0</v>
      </c>
      <c r="N164" s="71">
        <v>0</v>
      </c>
      <c r="O164" s="106">
        <v>0</v>
      </c>
      <c r="P164" s="108">
        <v>0</v>
      </c>
      <c r="Q164" s="71"/>
      <c r="R164" s="106">
        <v>0</v>
      </c>
      <c r="S164" s="108">
        <v>0</v>
      </c>
    </row>
    <row r="165" spans="1:19" ht="16">
      <c r="A165" s="97" t="s">
        <v>149</v>
      </c>
      <c r="B165" s="71">
        <v>947542</v>
      </c>
      <c r="C165" s="71">
        <v>1633732</v>
      </c>
      <c r="D165" s="71">
        <v>70109</v>
      </c>
      <c r="E165" s="82">
        <v>1.50109</v>
      </c>
      <c r="F165" s="71">
        <v>0</v>
      </c>
      <c r="G165" s="71">
        <v>0</v>
      </c>
      <c r="H165" s="106">
        <v>0</v>
      </c>
      <c r="I165" s="108">
        <v>0</v>
      </c>
      <c r="J165" s="43"/>
      <c r="K165" s="71">
        <v>-670.93332570539633</v>
      </c>
      <c r="L165" s="71">
        <v>0</v>
      </c>
      <c r="M165" s="71">
        <v>0</v>
      </c>
      <c r="N165" s="71">
        <v>0</v>
      </c>
      <c r="O165" s="106">
        <v>0</v>
      </c>
      <c r="P165" s="108">
        <v>0</v>
      </c>
      <c r="Q165" s="71"/>
      <c r="R165" s="106">
        <v>0</v>
      </c>
      <c r="S165" s="108">
        <v>0</v>
      </c>
    </row>
    <row r="166" spans="1:19" ht="16">
      <c r="A166" s="97" t="s">
        <v>168</v>
      </c>
      <c r="B166" s="71">
        <v>128608</v>
      </c>
      <c r="C166" s="71">
        <v>1369413</v>
      </c>
      <c r="D166" s="71">
        <v>15415</v>
      </c>
      <c r="E166" s="82">
        <v>0.95415000000000005</v>
      </c>
      <c r="F166" s="71">
        <v>0</v>
      </c>
      <c r="G166" s="71">
        <v>0</v>
      </c>
      <c r="H166" s="106">
        <v>0</v>
      </c>
      <c r="I166" s="108">
        <v>0</v>
      </c>
      <c r="J166" s="43"/>
      <c r="K166" s="71">
        <v>1055.0666742945923</v>
      </c>
      <c r="L166" s="71">
        <v>0</v>
      </c>
      <c r="M166" s="71">
        <v>0</v>
      </c>
      <c r="N166" s="71">
        <v>0</v>
      </c>
      <c r="O166" s="106">
        <v>0</v>
      </c>
      <c r="P166" s="108">
        <v>0</v>
      </c>
      <c r="Q166" s="71"/>
      <c r="R166" s="106">
        <v>0</v>
      </c>
      <c r="S166" s="108">
        <v>0</v>
      </c>
    </row>
    <row r="167" spans="1:19" ht="16">
      <c r="A167" s="97" t="s">
        <v>174</v>
      </c>
      <c r="B167" s="71">
        <v>948914</v>
      </c>
      <c r="C167" s="71">
        <v>1664556</v>
      </c>
      <c r="D167" s="71">
        <v>39852</v>
      </c>
      <c r="E167" s="82">
        <v>1.19852</v>
      </c>
      <c r="F167" s="71">
        <v>0</v>
      </c>
      <c r="G167" s="71">
        <v>0</v>
      </c>
      <c r="H167" s="106">
        <v>0</v>
      </c>
      <c r="I167" s="108">
        <v>0</v>
      </c>
      <c r="J167" s="43"/>
      <c r="K167" s="71">
        <v>-710.93332570539769</v>
      </c>
      <c r="L167" s="71">
        <v>0</v>
      </c>
      <c r="M167" s="71">
        <v>0</v>
      </c>
      <c r="N167" s="71">
        <v>0</v>
      </c>
      <c r="O167" s="106">
        <v>0</v>
      </c>
      <c r="P167" s="108">
        <v>0</v>
      </c>
      <c r="Q167" s="71"/>
      <c r="R167" s="106">
        <v>0</v>
      </c>
      <c r="S167" s="108">
        <v>0</v>
      </c>
    </row>
    <row r="168" spans="1:19" ht="16">
      <c r="A168" s="97" t="s">
        <v>187</v>
      </c>
      <c r="B168" s="71">
        <v>164520</v>
      </c>
      <c r="C168" s="71">
        <v>899032</v>
      </c>
      <c r="D168" s="71">
        <v>18755</v>
      </c>
      <c r="E168" s="82">
        <v>0.98755000000000004</v>
      </c>
      <c r="F168" s="71">
        <v>0</v>
      </c>
      <c r="G168" s="71">
        <v>0</v>
      </c>
      <c r="H168" s="106">
        <v>0</v>
      </c>
      <c r="I168" s="108">
        <v>0</v>
      </c>
      <c r="J168" s="43"/>
      <c r="K168" s="71">
        <v>1398.0666742945905</v>
      </c>
      <c r="L168" s="71">
        <v>0</v>
      </c>
      <c r="M168" s="71">
        <v>0</v>
      </c>
      <c r="N168" s="71">
        <v>0</v>
      </c>
      <c r="O168" s="106">
        <v>0</v>
      </c>
      <c r="P168" s="108">
        <v>0</v>
      </c>
      <c r="Q168" s="71"/>
      <c r="R168" s="106">
        <v>0</v>
      </c>
      <c r="S168" s="108">
        <v>0</v>
      </c>
    </row>
    <row r="169" spans="1:19" ht="16">
      <c r="A169" s="97" t="s">
        <v>191</v>
      </c>
      <c r="B169" s="71">
        <v>158048</v>
      </c>
      <c r="C169" s="71">
        <v>764161</v>
      </c>
      <c r="D169" s="71">
        <v>57463</v>
      </c>
      <c r="E169" s="82">
        <v>1.37463</v>
      </c>
      <c r="F169" s="71">
        <v>0</v>
      </c>
      <c r="G169" s="71">
        <v>0</v>
      </c>
      <c r="H169" s="106">
        <v>0</v>
      </c>
      <c r="I169" s="108">
        <v>0</v>
      </c>
      <c r="J169" s="43"/>
      <c r="K169" s="71">
        <v>150.06667429460322</v>
      </c>
      <c r="L169" s="71">
        <v>0</v>
      </c>
      <c r="M169" s="71">
        <v>0</v>
      </c>
      <c r="N169" s="71">
        <v>0</v>
      </c>
      <c r="O169" s="106">
        <v>0</v>
      </c>
      <c r="P169" s="108">
        <v>0</v>
      </c>
      <c r="Q169" s="71"/>
      <c r="R169" s="106">
        <v>0</v>
      </c>
      <c r="S169" s="108">
        <v>0</v>
      </c>
    </row>
    <row r="170" spans="1:19" ht="16">
      <c r="A170" s="97" t="s">
        <v>197</v>
      </c>
      <c r="B170" s="71">
        <v>23538</v>
      </c>
      <c r="C170" s="71">
        <v>377442</v>
      </c>
      <c r="D170" s="71">
        <v>9160</v>
      </c>
      <c r="E170" s="82">
        <v>0.89159999999999995</v>
      </c>
      <c r="F170" s="71">
        <v>0</v>
      </c>
      <c r="G170" s="71">
        <v>0</v>
      </c>
      <c r="H170" s="106">
        <v>0</v>
      </c>
      <c r="I170" s="108">
        <v>0</v>
      </c>
      <c r="J170" s="43"/>
      <c r="K170" s="71">
        <v>1729.0666742946023</v>
      </c>
      <c r="L170" s="71">
        <v>0</v>
      </c>
      <c r="M170" s="71">
        <v>0</v>
      </c>
      <c r="N170" s="71">
        <v>0</v>
      </c>
      <c r="O170" s="106">
        <v>0</v>
      </c>
      <c r="P170" s="108">
        <v>0</v>
      </c>
      <c r="Q170" s="71"/>
      <c r="R170" s="106">
        <v>0</v>
      </c>
      <c r="S170" s="108">
        <v>0</v>
      </c>
    </row>
    <row r="171" spans="1:19" ht="16">
      <c r="A171" s="97" t="s">
        <v>199</v>
      </c>
      <c r="B171" s="71">
        <v>164309</v>
      </c>
      <c r="C171" s="71">
        <v>1555389</v>
      </c>
      <c r="D171" s="71">
        <v>27870</v>
      </c>
      <c r="E171" s="82">
        <v>1.0787</v>
      </c>
      <c r="F171" s="71">
        <v>0</v>
      </c>
      <c r="G171" s="71">
        <v>0</v>
      </c>
      <c r="H171" s="106">
        <v>0</v>
      </c>
      <c r="I171" s="108">
        <v>0</v>
      </c>
      <c r="J171" s="43"/>
      <c r="K171" s="71">
        <v>-1008.9333257053977</v>
      </c>
      <c r="L171" s="71">
        <v>0</v>
      </c>
      <c r="M171" s="71">
        <v>0</v>
      </c>
      <c r="N171" s="71">
        <v>0</v>
      </c>
      <c r="O171" s="106">
        <v>0</v>
      </c>
      <c r="P171" s="108">
        <v>0</v>
      </c>
      <c r="Q171" s="71"/>
      <c r="R171" s="106">
        <v>0</v>
      </c>
      <c r="S171" s="108">
        <v>0</v>
      </c>
    </row>
    <row r="172" spans="1:19" ht="16">
      <c r="A172" s="97" t="s">
        <v>204</v>
      </c>
      <c r="B172" s="71">
        <v>19880</v>
      </c>
      <c r="C172" s="71">
        <v>163414</v>
      </c>
      <c r="D172" s="71">
        <v>13290</v>
      </c>
      <c r="E172" s="82">
        <v>0.93289999999999995</v>
      </c>
      <c r="F172" s="71">
        <v>865.86</v>
      </c>
      <c r="G172" s="71">
        <v>132.9</v>
      </c>
      <c r="H172" s="106">
        <v>741.87759000000005</v>
      </c>
      <c r="I172" s="108">
        <v>783</v>
      </c>
      <c r="J172" s="43"/>
      <c r="K172" s="71">
        <v>996.06667429459048</v>
      </c>
      <c r="L172" s="71">
        <v>0</v>
      </c>
      <c r="M172" s="71">
        <v>0</v>
      </c>
      <c r="N172" s="71">
        <v>0</v>
      </c>
      <c r="O172" s="106">
        <v>0</v>
      </c>
      <c r="P172" s="108">
        <v>0</v>
      </c>
      <c r="Q172" s="71"/>
      <c r="R172" s="106">
        <v>741.87759000000005</v>
      </c>
      <c r="S172" s="108">
        <v>783</v>
      </c>
    </row>
    <row r="173" spans="1:19" ht="16">
      <c r="A173" s="97" t="s">
        <v>212</v>
      </c>
      <c r="B173" s="71">
        <v>148510</v>
      </c>
      <c r="C173" s="71">
        <v>1813937</v>
      </c>
      <c r="D173" s="71">
        <v>10816</v>
      </c>
      <c r="E173" s="82">
        <v>0.90815999999999997</v>
      </c>
      <c r="F173" s="71">
        <v>0</v>
      </c>
      <c r="G173" s="71">
        <v>0</v>
      </c>
      <c r="H173" s="106">
        <v>0</v>
      </c>
      <c r="I173" s="108">
        <v>0</v>
      </c>
      <c r="J173" s="43"/>
      <c r="K173" s="71">
        <v>890.06667429459048</v>
      </c>
      <c r="L173" s="71">
        <v>0</v>
      </c>
      <c r="M173" s="71">
        <v>0</v>
      </c>
      <c r="N173" s="71">
        <v>0</v>
      </c>
      <c r="O173" s="106">
        <v>0</v>
      </c>
      <c r="P173" s="108">
        <v>0</v>
      </c>
      <c r="Q173" s="71"/>
      <c r="R173" s="106">
        <v>0</v>
      </c>
      <c r="S173" s="108">
        <v>0</v>
      </c>
    </row>
    <row r="174" spans="1:19" ht="16">
      <c r="A174" s="97" t="s">
        <v>220</v>
      </c>
      <c r="B174" s="71">
        <v>29629</v>
      </c>
      <c r="C174" s="71">
        <v>361000</v>
      </c>
      <c r="D174" s="71">
        <v>13013</v>
      </c>
      <c r="E174" s="82">
        <v>0.93013000000000001</v>
      </c>
      <c r="F174" s="71">
        <v>0</v>
      </c>
      <c r="G174" s="71">
        <v>0</v>
      </c>
      <c r="H174" s="106">
        <v>0</v>
      </c>
      <c r="I174" s="108">
        <v>0</v>
      </c>
      <c r="J174" s="43"/>
      <c r="K174" s="71">
        <v>1554.0666742945905</v>
      </c>
      <c r="L174" s="71">
        <v>0</v>
      </c>
      <c r="M174" s="71">
        <v>0</v>
      </c>
      <c r="N174" s="71">
        <v>0</v>
      </c>
      <c r="O174" s="106">
        <v>0</v>
      </c>
      <c r="P174" s="108">
        <v>0</v>
      </c>
      <c r="Q174" s="71"/>
      <c r="R174" s="106">
        <v>0</v>
      </c>
      <c r="S174" s="108">
        <v>0</v>
      </c>
    </row>
    <row r="175" spans="1:19" ht="16">
      <c r="A175" s="97" t="s">
        <v>221</v>
      </c>
      <c r="B175" s="71">
        <v>108296</v>
      </c>
      <c r="C175" s="71">
        <v>600441</v>
      </c>
      <c r="D175" s="71">
        <v>11399</v>
      </c>
      <c r="E175" s="82">
        <v>0.91398999999999997</v>
      </c>
      <c r="F175" s="71">
        <v>0</v>
      </c>
      <c r="G175" s="71">
        <v>0</v>
      </c>
      <c r="H175" s="106">
        <v>0</v>
      </c>
      <c r="I175" s="108">
        <v>0</v>
      </c>
      <c r="J175" s="43"/>
      <c r="K175" s="71">
        <v>1367.0666742945905</v>
      </c>
      <c r="L175" s="71">
        <v>0</v>
      </c>
      <c r="M175" s="71">
        <v>0</v>
      </c>
      <c r="N175" s="71">
        <v>0</v>
      </c>
      <c r="O175" s="106">
        <v>0</v>
      </c>
      <c r="P175" s="108">
        <v>0</v>
      </c>
      <c r="Q175" s="71"/>
      <c r="R175" s="106">
        <v>0</v>
      </c>
      <c r="S175" s="108">
        <v>0</v>
      </c>
    </row>
    <row r="176" spans="1:19" ht="16">
      <c r="A176" s="97" t="s">
        <v>222</v>
      </c>
      <c r="B176" s="71">
        <v>122618</v>
      </c>
      <c r="C176" s="71">
        <v>824471</v>
      </c>
      <c r="D176" s="71">
        <v>12839</v>
      </c>
      <c r="E176" s="82">
        <v>0.92839000000000005</v>
      </c>
      <c r="F176" s="71">
        <v>0</v>
      </c>
      <c r="G176" s="71">
        <v>0</v>
      </c>
      <c r="H176" s="106">
        <v>0</v>
      </c>
      <c r="I176" s="108">
        <v>0</v>
      </c>
      <c r="J176" s="43"/>
      <c r="K176" s="71">
        <v>1170.0666742945905</v>
      </c>
      <c r="L176" s="71">
        <v>0</v>
      </c>
      <c r="M176" s="71">
        <v>0</v>
      </c>
      <c r="N176" s="71">
        <v>0</v>
      </c>
      <c r="O176" s="106">
        <v>0</v>
      </c>
      <c r="P176" s="108">
        <v>0</v>
      </c>
      <c r="Q176" s="71"/>
      <c r="R176" s="106">
        <v>0</v>
      </c>
      <c r="S176" s="108">
        <v>0</v>
      </c>
    </row>
    <row r="177" spans="1:19" ht="16">
      <c r="A177" s="97" t="s">
        <v>226</v>
      </c>
      <c r="B177" s="71">
        <v>58111</v>
      </c>
      <c r="C177" s="71">
        <v>1338828</v>
      </c>
      <c r="D177" s="71">
        <v>16275</v>
      </c>
      <c r="E177" s="82">
        <v>0.96274999999999999</v>
      </c>
      <c r="F177" s="71">
        <v>0</v>
      </c>
      <c r="G177" s="71">
        <v>0</v>
      </c>
      <c r="H177" s="106">
        <v>0</v>
      </c>
      <c r="I177" s="108">
        <v>0</v>
      </c>
      <c r="J177" s="43"/>
      <c r="K177" s="71">
        <v>1.0666742946023078</v>
      </c>
      <c r="L177" s="71">
        <v>0</v>
      </c>
      <c r="M177" s="71">
        <v>0</v>
      </c>
      <c r="N177" s="71">
        <v>0</v>
      </c>
      <c r="O177" s="106">
        <v>0</v>
      </c>
      <c r="P177" s="108">
        <v>0</v>
      </c>
      <c r="Q177" s="71"/>
      <c r="R177" s="106">
        <v>0</v>
      </c>
      <c r="S177" s="108">
        <v>0</v>
      </c>
    </row>
    <row r="178" spans="1:19" ht="16">
      <c r="A178" s="97" t="s">
        <v>230</v>
      </c>
      <c r="B178" s="71">
        <v>59433</v>
      </c>
      <c r="C178" s="71">
        <v>1766735</v>
      </c>
      <c r="D178" s="71">
        <v>11940</v>
      </c>
      <c r="E178" s="82">
        <v>0.9194</v>
      </c>
      <c r="F178" s="71">
        <v>0</v>
      </c>
      <c r="G178" s="71">
        <v>0</v>
      </c>
      <c r="H178" s="106">
        <v>0</v>
      </c>
      <c r="I178" s="108">
        <v>0</v>
      </c>
      <c r="J178" s="43"/>
      <c r="K178" s="71">
        <v>1571.0666742945905</v>
      </c>
      <c r="L178" s="71">
        <v>0</v>
      </c>
      <c r="M178" s="71">
        <v>0</v>
      </c>
      <c r="N178" s="71">
        <v>0</v>
      </c>
      <c r="O178" s="106">
        <v>0</v>
      </c>
      <c r="P178" s="108">
        <v>0</v>
      </c>
      <c r="Q178" s="71"/>
      <c r="R178" s="106">
        <v>0</v>
      </c>
      <c r="S178" s="108">
        <v>0</v>
      </c>
    </row>
    <row r="179" spans="1:19" ht="16">
      <c r="A179" s="97" t="s">
        <v>233</v>
      </c>
      <c r="B179" s="71">
        <v>180882</v>
      </c>
      <c r="C179" s="71">
        <v>1708015</v>
      </c>
      <c r="D179" s="71">
        <v>59274</v>
      </c>
      <c r="E179" s="82">
        <v>1.3927399999999999</v>
      </c>
      <c r="F179" s="71">
        <v>0</v>
      </c>
      <c r="G179" s="71">
        <v>0</v>
      </c>
      <c r="H179" s="106">
        <v>0</v>
      </c>
      <c r="I179" s="108">
        <v>0</v>
      </c>
      <c r="J179" s="43"/>
      <c r="K179" s="71">
        <v>497.0666742945923</v>
      </c>
      <c r="L179" s="71">
        <v>0</v>
      </c>
      <c r="M179" s="71">
        <v>0</v>
      </c>
      <c r="N179" s="71">
        <v>0</v>
      </c>
      <c r="O179" s="106">
        <v>0</v>
      </c>
      <c r="P179" s="108">
        <v>0</v>
      </c>
      <c r="Q179" s="71"/>
      <c r="R179" s="106">
        <v>0</v>
      </c>
      <c r="S179" s="108">
        <v>0</v>
      </c>
    </row>
    <row r="180" spans="1:19" ht="16">
      <c r="A180" s="97" t="s">
        <v>237</v>
      </c>
      <c r="B180" s="71">
        <v>61293</v>
      </c>
      <c r="C180" s="71">
        <v>650645</v>
      </c>
      <c r="D180" s="71">
        <v>9186</v>
      </c>
      <c r="E180" s="82">
        <v>0.89185999999999999</v>
      </c>
      <c r="F180" s="71">
        <v>0</v>
      </c>
      <c r="G180" s="71">
        <v>0</v>
      </c>
      <c r="H180" s="106">
        <v>0</v>
      </c>
      <c r="I180" s="108">
        <v>0</v>
      </c>
      <c r="J180" s="43"/>
      <c r="K180" s="71">
        <v>2107.0666742945905</v>
      </c>
      <c r="L180" s="71">
        <v>0</v>
      </c>
      <c r="M180" s="71">
        <v>0</v>
      </c>
      <c r="N180" s="71">
        <v>0</v>
      </c>
      <c r="O180" s="106">
        <v>0</v>
      </c>
      <c r="P180" s="108">
        <v>0</v>
      </c>
      <c r="Q180" s="71"/>
      <c r="R180" s="106">
        <v>0</v>
      </c>
      <c r="S180" s="108">
        <v>0</v>
      </c>
    </row>
    <row r="181" spans="1:19" ht="16">
      <c r="A181" s="97" t="s">
        <v>238</v>
      </c>
      <c r="B181" s="71">
        <v>197832</v>
      </c>
      <c r="C181" s="71">
        <v>1477358</v>
      </c>
      <c r="D181" s="71">
        <v>57282</v>
      </c>
      <c r="E181" s="82">
        <v>1.3728199999999999</v>
      </c>
      <c r="F181" s="71">
        <v>0</v>
      </c>
      <c r="G181" s="71">
        <v>0</v>
      </c>
      <c r="H181" s="106">
        <v>0</v>
      </c>
      <c r="I181" s="108">
        <v>0</v>
      </c>
      <c r="J181" s="43"/>
      <c r="K181" s="71">
        <v>146.06667429459048</v>
      </c>
      <c r="L181" s="71">
        <v>0</v>
      </c>
      <c r="M181" s="71">
        <v>0</v>
      </c>
      <c r="N181" s="71">
        <v>0</v>
      </c>
      <c r="O181" s="106">
        <v>0</v>
      </c>
      <c r="P181" s="108">
        <v>0</v>
      </c>
      <c r="Q181" s="71"/>
      <c r="R181" s="106">
        <v>0</v>
      </c>
      <c r="S181" s="108">
        <v>0</v>
      </c>
    </row>
    <row r="182" spans="1:19" ht="16">
      <c r="A182" s="97" t="s">
        <v>239</v>
      </c>
      <c r="B182" s="71">
        <v>132501</v>
      </c>
      <c r="C182" s="71">
        <v>1817074</v>
      </c>
      <c r="D182" s="71">
        <v>25108</v>
      </c>
      <c r="E182" s="82">
        <v>1.05108</v>
      </c>
      <c r="F182" s="71">
        <v>0</v>
      </c>
      <c r="G182" s="71">
        <v>0</v>
      </c>
      <c r="H182" s="106">
        <v>0</v>
      </c>
      <c r="I182" s="108">
        <v>0</v>
      </c>
      <c r="J182" s="43"/>
      <c r="K182" s="71">
        <v>989.06667429459048</v>
      </c>
      <c r="L182" s="71">
        <v>0</v>
      </c>
      <c r="M182" s="71">
        <v>0</v>
      </c>
      <c r="N182" s="71">
        <v>0</v>
      </c>
      <c r="O182" s="106">
        <v>0</v>
      </c>
      <c r="P182" s="108">
        <v>0</v>
      </c>
      <c r="Q182" s="71"/>
      <c r="R182" s="106">
        <v>0</v>
      </c>
      <c r="S182" s="108">
        <v>0</v>
      </c>
    </row>
    <row r="183" spans="1:19" ht="16">
      <c r="A183" s="97" t="s">
        <v>250</v>
      </c>
      <c r="B183" s="71">
        <v>103201</v>
      </c>
      <c r="C183" s="71">
        <v>1790757</v>
      </c>
      <c r="D183" s="71">
        <v>16163</v>
      </c>
      <c r="E183" s="82">
        <v>0.96162999999999998</v>
      </c>
      <c r="F183" s="71">
        <v>0</v>
      </c>
      <c r="G183" s="71">
        <v>0</v>
      </c>
      <c r="H183" s="106">
        <v>0</v>
      </c>
      <c r="I183" s="108">
        <v>0</v>
      </c>
      <c r="J183" s="43"/>
      <c r="K183" s="71">
        <v>1883.0666742945905</v>
      </c>
      <c r="L183" s="71">
        <v>0</v>
      </c>
      <c r="M183" s="71">
        <v>0</v>
      </c>
      <c r="N183" s="71">
        <v>0</v>
      </c>
      <c r="O183" s="106">
        <v>0</v>
      </c>
      <c r="P183" s="108">
        <v>0</v>
      </c>
      <c r="Q183" s="71"/>
      <c r="R183" s="106">
        <v>0</v>
      </c>
      <c r="S183" s="108">
        <v>0</v>
      </c>
    </row>
    <row r="184" spans="1:19" ht="16">
      <c r="A184" s="97" t="s">
        <v>259</v>
      </c>
      <c r="B184" s="71">
        <v>97697</v>
      </c>
      <c r="C184" s="71">
        <v>1915110</v>
      </c>
      <c r="D184" s="71">
        <v>12268</v>
      </c>
      <c r="E184" s="82">
        <v>0.92267999999999994</v>
      </c>
      <c r="F184" s="71">
        <v>0</v>
      </c>
      <c r="G184" s="71">
        <v>0</v>
      </c>
      <c r="H184" s="106">
        <v>0</v>
      </c>
      <c r="I184" s="108">
        <v>0</v>
      </c>
      <c r="J184" s="43"/>
      <c r="K184" s="71">
        <v>831.06667429459048</v>
      </c>
      <c r="L184" s="71">
        <v>0</v>
      </c>
      <c r="M184" s="71">
        <v>0</v>
      </c>
      <c r="N184" s="71">
        <v>0</v>
      </c>
      <c r="O184" s="106">
        <v>0</v>
      </c>
      <c r="P184" s="108">
        <v>0</v>
      </c>
      <c r="Q184" s="71"/>
      <c r="R184" s="106">
        <v>0</v>
      </c>
      <c r="S184" s="108">
        <v>0</v>
      </c>
    </row>
    <row r="185" spans="1:19" ht="16">
      <c r="A185" s="97" t="s">
        <v>260</v>
      </c>
      <c r="B185" s="71">
        <v>167460</v>
      </c>
      <c r="C185" s="71">
        <v>1661677</v>
      </c>
      <c r="D185" s="71">
        <v>39904</v>
      </c>
      <c r="E185" s="82">
        <v>1.1990400000000001</v>
      </c>
      <c r="F185" s="71">
        <v>0</v>
      </c>
      <c r="G185" s="71">
        <v>0</v>
      </c>
      <c r="H185" s="106">
        <v>0</v>
      </c>
      <c r="I185" s="108">
        <v>0</v>
      </c>
      <c r="J185" s="43"/>
      <c r="K185" s="71">
        <v>606.06667429459048</v>
      </c>
      <c r="L185" s="71">
        <v>0</v>
      </c>
      <c r="M185" s="71">
        <v>0</v>
      </c>
      <c r="N185" s="71">
        <v>0</v>
      </c>
      <c r="O185" s="106">
        <v>0</v>
      </c>
      <c r="P185" s="108">
        <v>0</v>
      </c>
      <c r="Q185" s="71"/>
      <c r="R185" s="106">
        <v>0</v>
      </c>
      <c r="S185" s="108">
        <v>0</v>
      </c>
    </row>
    <row r="186" spans="1:19" ht="16">
      <c r="A186" s="97" t="s">
        <v>269</v>
      </c>
      <c r="B186" s="71">
        <v>32769</v>
      </c>
      <c r="C186" s="71">
        <v>410201</v>
      </c>
      <c r="D186" s="71">
        <v>12216</v>
      </c>
      <c r="E186" s="82">
        <v>0.92215999999999998</v>
      </c>
      <c r="F186" s="71">
        <v>0</v>
      </c>
      <c r="G186" s="71">
        <v>0</v>
      </c>
      <c r="H186" s="106">
        <v>0</v>
      </c>
      <c r="I186" s="108">
        <v>0</v>
      </c>
      <c r="J186" s="43"/>
      <c r="K186" s="71">
        <v>2680.0666742945905</v>
      </c>
      <c r="L186" s="71">
        <v>0</v>
      </c>
      <c r="M186" s="71">
        <v>0</v>
      </c>
      <c r="N186" s="71">
        <v>0</v>
      </c>
      <c r="O186" s="106">
        <v>0</v>
      </c>
      <c r="P186" s="108">
        <v>0</v>
      </c>
      <c r="Q186" s="71"/>
      <c r="R186" s="106">
        <v>0</v>
      </c>
      <c r="S186" s="108">
        <v>0</v>
      </c>
    </row>
    <row r="187" spans="1:19" ht="16">
      <c r="A187" s="97" t="s">
        <v>281</v>
      </c>
      <c r="B187" s="71">
        <v>761537</v>
      </c>
      <c r="C187" s="71">
        <v>1514832</v>
      </c>
      <c r="D187" s="71">
        <v>12800</v>
      </c>
      <c r="E187" s="82">
        <v>0.92800000000000005</v>
      </c>
      <c r="F187" s="71">
        <v>0</v>
      </c>
      <c r="G187" s="71">
        <v>0</v>
      </c>
      <c r="H187" s="106">
        <v>0</v>
      </c>
      <c r="I187" s="108">
        <v>0</v>
      </c>
      <c r="J187" s="43"/>
      <c r="K187" s="71">
        <v>385.06667429460231</v>
      </c>
      <c r="L187" s="71">
        <v>0</v>
      </c>
      <c r="M187" s="71">
        <v>0</v>
      </c>
      <c r="N187" s="71">
        <v>0</v>
      </c>
      <c r="O187" s="106">
        <v>0</v>
      </c>
      <c r="P187" s="108">
        <v>0</v>
      </c>
      <c r="Q187" s="71"/>
      <c r="R187" s="106">
        <v>0</v>
      </c>
      <c r="S187" s="108">
        <v>0</v>
      </c>
    </row>
    <row r="188" spans="1:19" ht="16">
      <c r="A188" s="97" t="s">
        <v>10</v>
      </c>
      <c r="B188" s="71">
        <v>34142</v>
      </c>
      <c r="C188" s="71">
        <v>282957</v>
      </c>
      <c r="D188" s="71">
        <v>25832</v>
      </c>
      <c r="E188" s="82">
        <v>1.0583199999999999</v>
      </c>
      <c r="F188" s="71">
        <v>0</v>
      </c>
      <c r="G188" s="71">
        <v>0</v>
      </c>
      <c r="H188" s="106">
        <v>0</v>
      </c>
      <c r="I188" s="108">
        <v>0</v>
      </c>
      <c r="J188" s="43"/>
      <c r="K188" s="71">
        <v>1566.0666742945905</v>
      </c>
      <c r="L188" s="71">
        <v>0</v>
      </c>
      <c r="M188" s="71">
        <v>0</v>
      </c>
      <c r="N188" s="71">
        <v>0</v>
      </c>
      <c r="O188" s="106">
        <v>0</v>
      </c>
      <c r="P188" s="108">
        <v>0</v>
      </c>
      <c r="Q188" s="71"/>
      <c r="R188" s="106">
        <v>0</v>
      </c>
      <c r="S188" s="108">
        <v>0</v>
      </c>
    </row>
    <row r="189" spans="1:19" ht="16">
      <c r="A189" s="97" t="s">
        <v>32</v>
      </c>
      <c r="B189" s="71">
        <v>26485</v>
      </c>
      <c r="C189" s="71">
        <v>228515</v>
      </c>
      <c r="D189" s="71">
        <v>8535</v>
      </c>
      <c r="E189" s="82">
        <v>0.88534999999999997</v>
      </c>
      <c r="F189" s="71">
        <v>214.85</v>
      </c>
      <c r="G189" s="71">
        <v>85.35</v>
      </c>
      <c r="H189" s="106">
        <v>139.28537749999998</v>
      </c>
      <c r="I189" s="108">
        <v>294</v>
      </c>
      <c r="J189" s="43"/>
      <c r="K189" s="71">
        <v>3096.0666742945905</v>
      </c>
      <c r="L189" s="71">
        <v>0</v>
      </c>
      <c r="M189" s="71">
        <v>0</v>
      </c>
      <c r="N189" s="71">
        <v>0</v>
      </c>
      <c r="O189" s="106">
        <v>0</v>
      </c>
      <c r="P189" s="108">
        <v>0</v>
      </c>
      <c r="Q189" s="71"/>
      <c r="R189" s="106">
        <v>139.28537749999998</v>
      </c>
      <c r="S189" s="108">
        <v>294</v>
      </c>
    </row>
    <row r="190" spans="1:19" ht="16">
      <c r="A190" s="97" t="s">
        <v>44</v>
      </c>
      <c r="B190" s="71">
        <v>23567</v>
      </c>
      <c r="C190" s="71">
        <v>560586</v>
      </c>
      <c r="D190" s="71">
        <v>10315</v>
      </c>
      <c r="E190" s="82">
        <v>0.90315000000000001</v>
      </c>
      <c r="F190" s="71">
        <v>0</v>
      </c>
      <c r="G190" s="71">
        <v>0</v>
      </c>
      <c r="H190" s="106">
        <v>0</v>
      </c>
      <c r="I190" s="108">
        <v>0</v>
      </c>
      <c r="J190" s="43"/>
      <c r="K190" s="71">
        <v>2573.0666742945905</v>
      </c>
      <c r="L190" s="71">
        <v>0</v>
      </c>
      <c r="M190" s="71">
        <v>0</v>
      </c>
      <c r="N190" s="71">
        <v>0</v>
      </c>
      <c r="O190" s="106">
        <v>0</v>
      </c>
      <c r="P190" s="108">
        <v>0</v>
      </c>
      <c r="Q190" s="71"/>
      <c r="R190" s="106">
        <v>0</v>
      </c>
      <c r="S190" s="108">
        <v>0</v>
      </c>
    </row>
    <row r="191" spans="1:19" ht="16">
      <c r="A191" s="97" t="s">
        <v>47</v>
      </c>
      <c r="B191" s="71">
        <v>143702</v>
      </c>
      <c r="C191" s="71">
        <v>363480</v>
      </c>
      <c r="D191" s="71">
        <v>11578</v>
      </c>
      <c r="E191" s="82">
        <v>0.91578000000000004</v>
      </c>
      <c r="F191" s="71">
        <v>0</v>
      </c>
      <c r="G191" s="71">
        <v>0</v>
      </c>
      <c r="H191" s="106">
        <v>0</v>
      </c>
      <c r="I191" s="108">
        <v>0</v>
      </c>
      <c r="J191" s="43"/>
      <c r="K191" s="71">
        <v>836.06667429459048</v>
      </c>
      <c r="L191" s="71">
        <v>0</v>
      </c>
      <c r="M191" s="71">
        <v>0</v>
      </c>
      <c r="N191" s="71">
        <v>0</v>
      </c>
      <c r="O191" s="106">
        <v>0</v>
      </c>
      <c r="P191" s="108">
        <v>0</v>
      </c>
      <c r="Q191" s="71"/>
      <c r="R191" s="106">
        <v>0</v>
      </c>
      <c r="S191" s="108">
        <v>0</v>
      </c>
    </row>
    <row r="192" spans="1:19" ht="16">
      <c r="A192" s="97" t="s">
        <v>54</v>
      </c>
      <c r="B192" s="71">
        <v>147045</v>
      </c>
      <c r="C192" s="71">
        <v>358711</v>
      </c>
      <c r="D192" s="71">
        <v>9105</v>
      </c>
      <c r="E192" s="82">
        <v>0.89105000000000001</v>
      </c>
      <c r="F192" s="71">
        <v>0</v>
      </c>
      <c r="G192" s="71">
        <v>0</v>
      </c>
      <c r="H192" s="106">
        <v>0</v>
      </c>
      <c r="I192" s="108">
        <v>0</v>
      </c>
      <c r="J192" s="43"/>
      <c r="K192" s="71">
        <v>1910.0666742945905</v>
      </c>
      <c r="L192" s="71">
        <v>0</v>
      </c>
      <c r="M192" s="71">
        <v>0</v>
      </c>
      <c r="N192" s="71">
        <v>0</v>
      </c>
      <c r="O192" s="106">
        <v>0</v>
      </c>
      <c r="P192" s="108">
        <v>0</v>
      </c>
      <c r="Q192" s="71"/>
      <c r="R192" s="106">
        <v>0</v>
      </c>
      <c r="S192" s="108">
        <v>0</v>
      </c>
    </row>
    <row r="193" spans="1:19" ht="16">
      <c r="A193" s="97" t="s">
        <v>62</v>
      </c>
      <c r="B193" s="71">
        <v>15670</v>
      </c>
      <c r="C193" s="71">
        <v>322145</v>
      </c>
      <c r="D193" s="71">
        <v>11589</v>
      </c>
      <c r="E193" s="82">
        <v>0.91588999999999998</v>
      </c>
      <c r="F193" s="71">
        <v>0</v>
      </c>
      <c r="G193" s="71">
        <v>0</v>
      </c>
      <c r="H193" s="106">
        <v>0</v>
      </c>
      <c r="I193" s="108">
        <v>0</v>
      </c>
      <c r="J193" s="43"/>
      <c r="K193" s="71">
        <v>1328.0666742945905</v>
      </c>
      <c r="L193" s="71">
        <v>0</v>
      </c>
      <c r="M193" s="71">
        <v>262.93819999999999</v>
      </c>
      <c r="N193" s="71">
        <v>0</v>
      </c>
      <c r="O193" s="106">
        <v>0</v>
      </c>
      <c r="P193" s="108">
        <v>262.93819999999999</v>
      </c>
      <c r="Q193" s="71"/>
      <c r="R193" s="106">
        <v>0</v>
      </c>
      <c r="S193" s="108">
        <v>262.93819999999999</v>
      </c>
    </row>
    <row r="194" spans="1:19" ht="16">
      <c r="A194" s="97" t="s">
        <v>66</v>
      </c>
      <c r="B194" s="71">
        <v>137484</v>
      </c>
      <c r="C194" s="71">
        <v>367580</v>
      </c>
      <c r="D194" s="71">
        <v>16820</v>
      </c>
      <c r="E194" s="82">
        <v>0.96819999999999995</v>
      </c>
      <c r="F194" s="71">
        <v>0</v>
      </c>
      <c r="G194" s="71">
        <v>0</v>
      </c>
      <c r="H194" s="106">
        <v>0</v>
      </c>
      <c r="I194" s="108">
        <v>0</v>
      </c>
      <c r="J194" s="43"/>
      <c r="K194" s="71">
        <v>-1136.9333257054077</v>
      </c>
      <c r="L194" s="71">
        <v>0</v>
      </c>
      <c r="M194" s="71">
        <v>0</v>
      </c>
      <c r="N194" s="71">
        <v>0</v>
      </c>
      <c r="O194" s="106">
        <v>0</v>
      </c>
      <c r="P194" s="108">
        <v>0</v>
      </c>
      <c r="Q194" s="71"/>
      <c r="R194" s="106">
        <v>0</v>
      </c>
      <c r="S194" s="108">
        <v>0</v>
      </c>
    </row>
    <row r="195" spans="1:19" ht="16">
      <c r="A195" s="97" t="s">
        <v>98</v>
      </c>
      <c r="B195" s="71">
        <v>144332</v>
      </c>
      <c r="C195" s="71">
        <v>501578</v>
      </c>
      <c r="D195" s="71">
        <v>96466</v>
      </c>
      <c r="E195" s="82">
        <v>1.7646600000000001</v>
      </c>
      <c r="F195" s="71">
        <v>0</v>
      </c>
      <c r="G195" s="71">
        <v>0</v>
      </c>
      <c r="H195" s="106">
        <v>0</v>
      </c>
      <c r="I195" s="108">
        <v>0</v>
      </c>
      <c r="J195" s="43"/>
      <c r="K195" s="71">
        <v>-146.93332570539678</v>
      </c>
      <c r="L195" s="71">
        <v>0</v>
      </c>
      <c r="M195" s="71">
        <v>0</v>
      </c>
      <c r="N195" s="71">
        <v>0</v>
      </c>
      <c r="O195" s="106">
        <v>0</v>
      </c>
      <c r="P195" s="108">
        <v>0</v>
      </c>
      <c r="Q195" s="71"/>
      <c r="R195" s="106">
        <v>0</v>
      </c>
      <c r="S195" s="108">
        <v>0</v>
      </c>
    </row>
    <row r="196" spans="1:19" ht="16">
      <c r="A196" s="97" t="s">
        <v>100</v>
      </c>
      <c r="B196" s="71">
        <v>144728</v>
      </c>
      <c r="C196" s="71">
        <v>356321</v>
      </c>
      <c r="D196" s="71">
        <v>12115</v>
      </c>
      <c r="E196" s="82">
        <v>0.92115000000000002</v>
      </c>
      <c r="F196" s="71">
        <v>0</v>
      </c>
      <c r="G196" s="71">
        <v>0</v>
      </c>
      <c r="H196" s="106">
        <v>0</v>
      </c>
      <c r="I196" s="108">
        <v>0</v>
      </c>
      <c r="J196" s="43"/>
      <c r="K196" s="71">
        <v>737.06667429459048</v>
      </c>
      <c r="L196" s="71">
        <v>0</v>
      </c>
      <c r="M196" s="71">
        <v>0</v>
      </c>
      <c r="N196" s="71">
        <v>0</v>
      </c>
      <c r="O196" s="106">
        <v>0</v>
      </c>
      <c r="P196" s="108">
        <v>0</v>
      </c>
      <c r="Q196" s="71"/>
      <c r="R196" s="106">
        <v>0</v>
      </c>
      <c r="S196" s="108">
        <v>0</v>
      </c>
    </row>
    <row r="197" spans="1:19" ht="16">
      <c r="A197" s="97" t="s">
        <v>107</v>
      </c>
      <c r="B197" s="71">
        <v>79327</v>
      </c>
      <c r="C197" s="71">
        <v>678025</v>
      </c>
      <c r="D197" s="71">
        <v>24053</v>
      </c>
      <c r="E197" s="82">
        <v>1.04053</v>
      </c>
      <c r="F197" s="71">
        <v>0</v>
      </c>
      <c r="G197" s="71">
        <v>0</v>
      </c>
      <c r="H197" s="106">
        <v>0</v>
      </c>
      <c r="I197" s="108">
        <v>0</v>
      </c>
      <c r="J197" s="43"/>
      <c r="K197" s="71">
        <v>1151.0666742945905</v>
      </c>
      <c r="L197" s="71">
        <v>0</v>
      </c>
      <c r="M197" s="71">
        <v>0</v>
      </c>
      <c r="N197" s="71">
        <v>0</v>
      </c>
      <c r="O197" s="106">
        <v>0</v>
      </c>
      <c r="P197" s="108">
        <v>0</v>
      </c>
      <c r="Q197" s="71"/>
      <c r="R197" s="106">
        <v>0</v>
      </c>
      <c r="S197" s="108">
        <v>0</v>
      </c>
    </row>
    <row r="198" spans="1:19" ht="16">
      <c r="A198" s="97" t="s">
        <v>148</v>
      </c>
      <c r="B198" s="71">
        <v>28340</v>
      </c>
      <c r="C198" s="71">
        <v>325946</v>
      </c>
      <c r="D198" s="71">
        <v>3701</v>
      </c>
      <c r="E198" s="82">
        <v>0.83701000000000003</v>
      </c>
      <c r="F198" s="71">
        <v>0</v>
      </c>
      <c r="G198" s="71">
        <v>0</v>
      </c>
      <c r="H198" s="106">
        <v>0</v>
      </c>
      <c r="I198" s="108">
        <v>0</v>
      </c>
      <c r="J198" s="43"/>
      <c r="K198" s="71">
        <v>3471.0666742945905</v>
      </c>
      <c r="L198" s="71">
        <v>0</v>
      </c>
      <c r="M198" s="71">
        <v>315.62179999999995</v>
      </c>
      <c r="N198" s="71">
        <v>0</v>
      </c>
      <c r="O198" s="106">
        <v>0</v>
      </c>
      <c r="P198" s="108">
        <v>315.62179999999995</v>
      </c>
      <c r="Q198" s="71"/>
      <c r="R198" s="106">
        <v>0</v>
      </c>
      <c r="S198" s="108">
        <v>315.62179999999995</v>
      </c>
    </row>
    <row r="199" spans="1:19" ht="16">
      <c r="A199" s="97" t="s">
        <v>201</v>
      </c>
      <c r="B199" s="71">
        <v>64084</v>
      </c>
      <c r="C199" s="71">
        <v>564519</v>
      </c>
      <c r="D199" s="71">
        <v>3882</v>
      </c>
      <c r="E199" s="82">
        <v>0.83882000000000001</v>
      </c>
      <c r="F199" s="71">
        <v>0</v>
      </c>
      <c r="G199" s="71">
        <v>0</v>
      </c>
      <c r="H199" s="106">
        <v>0</v>
      </c>
      <c r="I199" s="108">
        <v>0</v>
      </c>
      <c r="J199" s="43"/>
      <c r="K199" s="71">
        <v>2951.0666742945905</v>
      </c>
      <c r="L199" s="71">
        <v>0</v>
      </c>
      <c r="M199" s="71">
        <v>0</v>
      </c>
      <c r="N199" s="71">
        <v>0</v>
      </c>
      <c r="O199" s="106">
        <v>0</v>
      </c>
      <c r="P199" s="108">
        <v>0</v>
      </c>
      <c r="Q199" s="71"/>
      <c r="R199" s="106">
        <v>0</v>
      </c>
      <c r="S199" s="108">
        <v>0</v>
      </c>
    </row>
    <row r="200" spans="1:19" ht="16">
      <c r="A200" s="97" t="s">
        <v>208</v>
      </c>
      <c r="B200" s="71">
        <v>26625</v>
      </c>
      <c r="C200" s="71">
        <v>294893</v>
      </c>
      <c r="D200" s="71">
        <v>13418</v>
      </c>
      <c r="E200" s="82">
        <v>0.93418000000000001</v>
      </c>
      <c r="F200" s="71">
        <v>0</v>
      </c>
      <c r="G200" s="71">
        <v>0</v>
      </c>
      <c r="H200" s="106">
        <v>0</v>
      </c>
      <c r="I200" s="108">
        <v>0</v>
      </c>
      <c r="J200" s="43"/>
      <c r="K200" s="71">
        <v>1342.0666742945905</v>
      </c>
      <c r="L200" s="71">
        <v>0</v>
      </c>
      <c r="M200" s="71">
        <v>0</v>
      </c>
      <c r="N200" s="71">
        <v>0</v>
      </c>
      <c r="O200" s="106">
        <v>0</v>
      </c>
      <c r="P200" s="108">
        <v>0</v>
      </c>
      <c r="Q200" s="71"/>
      <c r="R200" s="106">
        <v>0</v>
      </c>
      <c r="S200" s="108">
        <v>0</v>
      </c>
    </row>
    <row r="201" spans="1:19" ht="16">
      <c r="A201" s="97" t="s">
        <v>213</v>
      </c>
      <c r="B201" s="71">
        <v>35904</v>
      </c>
      <c r="C201" s="71">
        <v>330995</v>
      </c>
      <c r="D201" s="71">
        <v>15242</v>
      </c>
      <c r="E201" s="82">
        <v>0.95242000000000004</v>
      </c>
      <c r="F201" s="71">
        <v>0</v>
      </c>
      <c r="G201" s="71">
        <v>0</v>
      </c>
      <c r="H201" s="106">
        <v>0</v>
      </c>
      <c r="I201" s="108">
        <v>0</v>
      </c>
      <c r="J201" s="43"/>
      <c r="K201" s="71">
        <v>2710.0666742945905</v>
      </c>
      <c r="L201" s="71">
        <v>0</v>
      </c>
      <c r="M201" s="71">
        <v>0</v>
      </c>
      <c r="N201" s="71">
        <v>0</v>
      </c>
      <c r="O201" s="106">
        <v>0</v>
      </c>
      <c r="P201" s="108">
        <v>0</v>
      </c>
      <c r="Q201" s="71"/>
      <c r="R201" s="106">
        <v>0</v>
      </c>
      <c r="S201" s="108">
        <v>0</v>
      </c>
    </row>
    <row r="202" spans="1:19" ht="16">
      <c r="A202" s="97" t="s">
        <v>228</v>
      </c>
      <c r="B202" s="71">
        <v>19389</v>
      </c>
      <c r="C202" s="71">
        <v>238260</v>
      </c>
      <c r="D202" s="71">
        <v>11411</v>
      </c>
      <c r="E202" s="82">
        <v>0.91410999999999998</v>
      </c>
      <c r="F202" s="71">
        <v>117.4</v>
      </c>
      <c r="G202" s="71">
        <v>114.11</v>
      </c>
      <c r="H202" s="106">
        <v>13.090907900000005</v>
      </c>
      <c r="I202" s="108">
        <v>13</v>
      </c>
      <c r="J202" s="43"/>
      <c r="K202" s="71">
        <v>-373.93332570540952</v>
      </c>
      <c r="L202" s="71">
        <v>0</v>
      </c>
      <c r="M202" s="71">
        <v>0</v>
      </c>
      <c r="N202" s="71">
        <v>0</v>
      </c>
      <c r="O202" s="106">
        <v>0</v>
      </c>
      <c r="P202" s="108">
        <v>0</v>
      </c>
      <c r="Q202" s="71"/>
      <c r="R202" s="106">
        <v>13.090907900000005</v>
      </c>
      <c r="S202" s="108">
        <v>13</v>
      </c>
    </row>
    <row r="203" spans="1:19" ht="16">
      <c r="A203" s="97" t="s">
        <v>272</v>
      </c>
      <c r="B203" s="71">
        <v>11346</v>
      </c>
      <c r="C203" s="71">
        <v>249566</v>
      </c>
      <c r="D203" s="71">
        <v>9914</v>
      </c>
      <c r="E203" s="82">
        <v>0.89914000000000005</v>
      </c>
      <c r="F203" s="71">
        <v>4.34</v>
      </c>
      <c r="G203" s="71">
        <v>99.14</v>
      </c>
      <c r="H203" s="106">
        <v>-84.8007396</v>
      </c>
      <c r="I203" s="108">
        <v>4</v>
      </c>
      <c r="J203" s="43"/>
      <c r="K203" s="71">
        <v>922.06667429459048</v>
      </c>
      <c r="L203" s="71">
        <v>0</v>
      </c>
      <c r="M203" s="71">
        <v>0</v>
      </c>
      <c r="N203" s="71">
        <v>0</v>
      </c>
      <c r="O203" s="106">
        <v>0</v>
      </c>
      <c r="P203" s="108">
        <v>0</v>
      </c>
      <c r="Q203" s="71"/>
      <c r="R203" s="106">
        <v>-84.8007396</v>
      </c>
      <c r="S203" s="108">
        <v>4</v>
      </c>
    </row>
    <row r="204" spans="1:19" ht="16">
      <c r="A204" s="97" t="s">
        <v>11</v>
      </c>
      <c r="B204" s="71">
        <v>54788</v>
      </c>
      <c r="C204" s="71">
        <v>1005548</v>
      </c>
      <c r="D204" s="71">
        <v>11497</v>
      </c>
      <c r="E204" s="82">
        <v>0.91497000000000006</v>
      </c>
      <c r="F204" s="71">
        <v>0</v>
      </c>
      <c r="G204" s="71">
        <v>0</v>
      </c>
      <c r="H204" s="106">
        <v>0</v>
      </c>
      <c r="I204" s="108">
        <v>0</v>
      </c>
      <c r="J204" s="43"/>
      <c r="K204" s="71">
        <v>1178.0666742945923</v>
      </c>
      <c r="L204" s="71">
        <v>0</v>
      </c>
      <c r="M204" s="71">
        <v>0</v>
      </c>
      <c r="N204" s="71">
        <v>0</v>
      </c>
      <c r="O204" s="106">
        <v>0</v>
      </c>
      <c r="P204" s="108">
        <v>0</v>
      </c>
      <c r="Q204" s="71"/>
      <c r="R204" s="106">
        <v>0</v>
      </c>
      <c r="S204" s="108">
        <v>0</v>
      </c>
    </row>
    <row r="205" spans="1:19" ht="16">
      <c r="A205" s="97" t="s">
        <v>30</v>
      </c>
      <c r="B205" s="71">
        <v>74016</v>
      </c>
      <c r="C205" s="71">
        <v>678780</v>
      </c>
      <c r="D205" s="71">
        <v>9530</v>
      </c>
      <c r="E205" s="82">
        <v>0.89529999999999998</v>
      </c>
      <c r="F205" s="71">
        <v>0</v>
      </c>
      <c r="G205" s="71">
        <v>0</v>
      </c>
      <c r="H205" s="106">
        <v>0</v>
      </c>
      <c r="I205" s="108">
        <v>0</v>
      </c>
      <c r="J205" s="43"/>
      <c r="K205" s="71">
        <v>1444.0666742945905</v>
      </c>
      <c r="L205" s="71">
        <v>0</v>
      </c>
      <c r="M205" s="71">
        <v>0</v>
      </c>
      <c r="N205" s="71">
        <v>0</v>
      </c>
      <c r="O205" s="106">
        <v>0</v>
      </c>
      <c r="P205" s="108">
        <v>0</v>
      </c>
      <c r="Q205" s="71"/>
      <c r="R205" s="106">
        <v>0</v>
      </c>
      <c r="S205" s="108">
        <v>0</v>
      </c>
    </row>
    <row r="206" spans="1:19" ht="16">
      <c r="A206" s="97" t="s">
        <v>63</v>
      </c>
      <c r="B206" s="71">
        <v>210957</v>
      </c>
      <c r="C206" s="71">
        <v>1066784</v>
      </c>
      <c r="D206" s="71">
        <v>16290</v>
      </c>
      <c r="E206" s="82">
        <v>0.96289999999999998</v>
      </c>
      <c r="F206" s="71">
        <v>0</v>
      </c>
      <c r="G206" s="71">
        <v>0</v>
      </c>
      <c r="H206" s="106">
        <v>0</v>
      </c>
      <c r="I206" s="108">
        <v>0</v>
      </c>
      <c r="J206" s="43"/>
      <c r="K206" s="71">
        <v>1196.0666742945905</v>
      </c>
      <c r="L206" s="71">
        <v>0</v>
      </c>
      <c r="M206" s="71">
        <v>0</v>
      </c>
      <c r="N206" s="71">
        <v>0</v>
      </c>
      <c r="O206" s="106">
        <v>0</v>
      </c>
      <c r="P206" s="108">
        <v>0</v>
      </c>
      <c r="Q206" s="71"/>
      <c r="R206" s="106">
        <v>0</v>
      </c>
      <c r="S206" s="108">
        <v>0</v>
      </c>
    </row>
    <row r="207" spans="1:19" ht="16">
      <c r="A207" s="97" t="s">
        <v>80</v>
      </c>
      <c r="B207" s="71">
        <v>16556</v>
      </c>
      <c r="C207" s="71">
        <v>617136</v>
      </c>
      <c r="D207" s="71">
        <v>6656</v>
      </c>
      <c r="E207" s="82">
        <v>0.86656</v>
      </c>
      <c r="F207" s="71">
        <v>0</v>
      </c>
      <c r="G207" s="71">
        <v>0</v>
      </c>
      <c r="H207" s="106">
        <v>0</v>
      </c>
      <c r="I207" s="108">
        <v>0</v>
      </c>
      <c r="J207" s="43"/>
      <c r="K207" s="71">
        <v>633.06667429459048</v>
      </c>
      <c r="L207" s="71">
        <v>0</v>
      </c>
      <c r="M207" s="71">
        <v>476.9502</v>
      </c>
      <c r="N207" s="71">
        <v>0</v>
      </c>
      <c r="O207" s="106">
        <v>0</v>
      </c>
      <c r="P207" s="108">
        <v>476.9502</v>
      </c>
      <c r="Q207" s="71"/>
      <c r="R207" s="106">
        <v>0</v>
      </c>
      <c r="S207" s="108">
        <v>476.9502</v>
      </c>
    </row>
    <row r="208" spans="1:19" ht="16">
      <c r="A208" s="97" t="s">
        <v>96</v>
      </c>
      <c r="B208" s="71">
        <v>80458</v>
      </c>
      <c r="C208" s="71">
        <v>663684</v>
      </c>
      <c r="D208" s="71">
        <v>30278</v>
      </c>
      <c r="E208" s="82">
        <v>1.1027800000000001</v>
      </c>
      <c r="F208" s="71">
        <v>0</v>
      </c>
      <c r="G208" s="71">
        <v>0</v>
      </c>
      <c r="H208" s="106">
        <v>0</v>
      </c>
      <c r="I208" s="108">
        <v>0</v>
      </c>
      <c r="J208" s="43"/>
      <c r="K208" s="71">
        <v>168.0666742945923</v>
      </c>
      <c r="L208" s="71">
        <v>0</v>
      </c>
      <c r="M208" s="71">
        <v>0</v>
      </c>
      <c r="N208" s="71">
        <v>0</v>
      </c>
      <c r="O208" s="106">
        <v>0</v>
      </c>
      <c r="P208" s="108">
        <v>0</v>
      </c>
      <c r="Q208" s="71"/>
      <c r="R208" s="106">
        <v>0</v>
      </c>
      <c r="S208" s="108">
        <v>0</v>
      </c>
    </row>
    <row r="209" spans="1:19" ht="16">
      <c r="A209" s="97" t="s">
        <v>109</v>
      </c>
      <c r="B209" s="71">
        <v>214610</v>
      </c>
      <c r="C209" s="71">
        <v>1124974</v>
      </c>
      <c r="D209" s="71">
        <v>22479</v>
      </c>
      <c r="E209" s="82">
        <v>1.0247900000000001</v>
      </c>
      <c r="F209" s="71">
        <v>0</v>
      </c>
      <c r="G209" s="71">
        <v>0</v>
      </c>
      <c r="H209" s="106">
        <v>0</v>
      </c>
      <c r="I209" s="108">
        <v>0</v>
      </c>
      <c r="J209" s="43"/>
      <c r="K209" s="71">
        <v>-401.9333257054077</v>
      </c>
      <c r="L209" s="71">
        <v>0</v>
      </c>
      <c r="M209" s="71">
        <v>0</v>
      </c>
      <c r="N209" s="71">
        <v>0</v>
      </c>
      <c r="O209" s="106">
        <v>0</v>
      </c>
      <c r="P209" s="108">
        <v>0</v>
      </c>
      <c r="Q209" s="71"/>
      <c r="R209" s="106">
        <v>0</v>
      </c>
      <c r="S209" s="108">
        <v>0</v>
      </c>
    </row>
    <row r="210" spans="1:19" ht="16">
      <c r="A210" s="97" t="s">
        <v>117</v>
      </c>
      <c r="B210" s="71">
        <v>64359</v>
      </c>
      <c r="C210" s="71">
        <v>992461</v>
      </c>
      <c r="D210" s="71">
        <v>5576</v>
      </c>
      <c r="E210" s="82">
        <v>0.85575999999999997</v>
      </c>
      <c r="F210" s="71">
        <v>0</v>
      </c>
      <c r="G210" s="71">
        <v>0</v>
      </c>
      <c r="H210" s="106">
        <v>0</v>
      </c>
      <c r="I210" s="108">
        <v>0</v>
      </c>
      <c r="J210" s="43"/>
      <c r="K210" s="71">
        <v>3906.0666742945905</v>
      </c>
      <c r="L210" s="71">
        <v>0</v>
      </c>
      <c r="M210" s="71">
        <v>0</v>
      </c>
      <c r="N210" s="71">
        <v>0</v>
      </c>
      <c r="O210" s="106">
        <v>0</v>
      </c>
      <c r="P210" s="108">
        <v>0</v>
      </c>
      <c r="Q210" s="71"/>
      <c r="R210" s="106">
        <v>0</v>
      </c>
      <c r="S210" s="108">
        <v>0</v>
      </c>
    </row>
    <row r="211" spans="1:19" ht="16">
      <c r="A211" s="97" t="s">
        <v>118</v>
      </c>
      <c r="B211" s="71">
        <v>238925</v>
      </c>
      <c r="C211" s="71">
        <v>924441</v>
      </c>
      <c r="D211" s="71">
        <v>8756</v>
      </c>
      <c r="E211" s="82">
        <v>0.88756000000000002</v>
      </c>
      <c r="F211" s="71">
        <v>0</v>
      </c>
      <c r="G211" s="71">
        <v>0</v>
      </c>
      <c r="H211" s="106">
        <v>0</v>
      </c>
      <c r="I211" s="108">
        <v>0</v>
      </c>
      <c r="J211" s="43"/>
      <c r="K211" s="71">
        <v>-319.93332570540952</v>
      </c>
      <c r="L211" s="71">
        <v>0</v>
      </c>
      <c r="M211" s="71">
        <v>0</v>
      </c>
      <c r="N211" s="71">
        <v>0</v>
      </c>
      <c r="O211" s="106">
        <v>0</v>
      </c>
      <c r="P211" s="108">
        <v>0</v>
      </c>
      <c r="Q211" s="71"/>
      <c r="R211" s="106">
        <v>0</v>
      </c>
      <c r="S211" s="108">
        <v>0</v>
      </c>
    </row>
    <row r="212" spans="1:19" ht="16">
      <c r="A212" s="97" t="s">
        <v>125</v>
      </c>
      <c r="B212" s="71">
        <v>46258</v>
      </c>
      <c r="C212" s="71">
        <v>866148</v>
      </c>
      <c r="D212" s="71">
        <v>23435</v>
      </c>
      <c r="E212" s="82">
        <v>1.0343500000000001</v>
      </c>
      <c r="F212" s="71">
        <v>0</v>
      </c>
      <c r="G212" s="71">
        <v>0</v>
      </c>
      <c r="H212" s="106">
        <v>0</v>
      </c>
      <c r="I212" s="108">
        <v>0</v>
      </c>
      <c r="J212" s="43"/>
      <c r="K212" s="71">
        <v>1232.0666742945905</v>
      </c>
      <c r="L212" s="71">
        <v>0</v>
      </c>
      <c r="M212" s="71">
        <v>0</v>
      </c>
      <c r="N212" s="71">
        <v>0</v>
      </c>
      <c r="O212" s="106">
        <v>0</v>
      </c>
      <c r="P212" s="108">
        <v>0</v>
      </c>
      <c r="Q212" s="71"/>
      <c r="R212" s="106">
        <v>0</v>
      </c>
      <c r="S212" s="108">
        <v>0</v>
      </c>
    </row>
    <row r="213" spans="1:19" ht="16">
      <c r="A213" s="97" t="s">
        <v>129</v>
      </c>
      <c r="B213" s="71">
        <v>30465</v>
      </c>
      <c r="C213" s="71">
        <v>762211</v>
      </c>
      <c r="D213" s="71">
        <v>4517</v>
      </c>
      <c r="E213" s="82">
        <v>0.84516999999999998</v>
      </c>
      <c r="F213" s="71">
        <v>0</v>
      </c>
      <c r="G213" s="71">
        <v>0</v>
      </c>
      <c r="H213" s="106">
        <v>0</v>
      </c>
      <c r="I213" s="108">
        <v>0</v>
      </c>
      <c r="J213" s="43"/>
      <c r="K213" s="71">
        <v>6.0666742945904844</v>
      </c>
      <c r="L213" s="71">
        <v>0</v>
      </c>
      <c r="M213" s="71">
        <v>352.59339999999997</v>
      </c>
      <c r="N213" s="71">
        <v>0</v>
      </c>
      <c r="O213" s="106">
        <v>0</v>
      </c>
      <c r="P213" s="108">
        <v>352.59339999999997</v>
      </c>
      <c r="Q213" s="71"/>
      <c r="R213" s="106">
        <v>0</v>
      </c>
      <c r="S213" s="108">
        <v>352.59339999999997</v>
      </c>
    </row>
    <row r="214" spans="1:19" ht="16">
      <c r="A214" s="97" t="s">
        <v>153</v>
      </c>
      <c r="B214" s="71">
        <v>167526</v>
      </c>
      <c r="C214" s="71">
        <v>886898</v>
      </c>
      <c r="D214" s="71">
        <v>10701</v>
      </c>
      <c r="E214" s="82">
        <v>0.90700999999999998</v>
      </c>
      <c r="F214" s="71">
        <v>0</v>
      </c>
      <c r="G214" s="71">
        <v>0</v>
      </c>
      <c r="H214" s="106">
        <v>0</v>
      </c>
      <c r="I214" s="108">
        <v>0</v>
      </c>
      <c r="J214" s="43"/>
      <c r="K214" s="71">
        <v>1144.0666742945905</v>
      </c>
      <c r="L214" s="71">
        <v>0</v>
      </c>
      <c r="M214" s="71">
        <v>0</v>
      </c>
      <c r="N214" s="71">
        <v>0</v>
      </c>
      <c r="O214" s="106">
        <v>0</v>
      </c>
      <c r="P214" s="108">
        <v>0</v>
      </c>
      <c r="Q214" s="71"/>
      <c r="R214" s="106">
        <v>0</v>
      </c>
      <c r="S214" s="108">
        <v>0</v>
      </c>
    </row>
    <row r="215" spans="1:19" ht="16">
      <c r="A215" s="97" t="s">
        <v>283</v>
      </c>
      <c r="B215" s="71">
        <v>220414</v>
      </c>
      <c r="C215" s="71">
        <v>1154680</v>
      </c>
      <c r="D215" s="71">
        <v>158057</v>
      </c>
      <c r="E215" s="82">
        <v>2.3805700000000001</v>
      </c>
      <c r="F215" s="71">
        <v>0</v>
      </c>
      <c r="G215" s="71">
        <v>0</v>
      </c>
      <c r="H215" s="106">
        <v>0</v>
      </c>
      <c r="I215" s="108">
        <v>0</v>
      </c>
      <c r="J215" s="43"/>
      <c r="K215" s="71">
        <v>-448.9333257054077</v>
      </c>
      <c r="L215" s="71">
        <v>0</v>
      </c>
      <c r="M215" s="71">
        <v>0</v>
      </c>
      <c r="N215" s="71">
        <v>0</v>
      </c>
      <c r="O215" s="106">
        <v>0</v>
      </c>
      <c r="P215" s="108">
        <v>0</v>
      </c>
      <c r="Q215" s="71"/>
      <c r="R215" s="106">
        <v>0</v>
      </c>
      <c r="S215" s="108">
        <v>0</v>
      </c>
    </row>
    <row r="216" spans="1:19" ht="16">
      <c r="A216" s="97" t="s">
        <v>8</v>
      </c>
      <c r="B216" s="71">
        <v>76147</v>
      </c>
      <c r="C216" s="71">
        <v>1081441</v>
      </c>
      <c r="D216" s="71">
        <v>14083</v>
      </c>
      <c r="E216" s="82">
        <v>0.94083000000000006</v>
      </c>
      <c r="F216" s="71">
        <v>0</v>
      </c>
      <c r="G216" s="71">
        <v>0</v>
      </c>
      <c r="H216" s="106">
        <v>0</v>
      </c>
      <c r="I216" s="108">
        <v>0</v>
      </c>
      <c r="J216" s="43"/>
      <c r="K216" s="71">
        <v>628.06667429459048</v>
      </c>
      <c r="L216" s="71">
        <v>0</v>
      </c>
      <c r="M216" s="71">
        <v>0</v>
      </c>
      <c r="N216" s="71">
        <v>0</v>
      </c>
      <c r="O216" s="106">
        <v>0</v>
      </c>
      <c r="P216" s="108">
        <v>0</v>
      </c>
      <c r="Q216" s="71"/>
      <c r="R216" s="106">
        <v>0</v>
      </c>
      <c r="S216" s="108">
        <v>0</v>
      </c>
    </row>
    <row r="217" spans="1:19" ht="16">
      <c r="A217" s="97" t="s">
        <v>40</v>
      </c>
      <c r="B217" s="71">
        <v>53473</v>
      </c>
      <c r="C217" s="71">
        <v>919727</v>
      </c>
      <c r="D217" s="71">
        <v>13341</v>
      </c>
      <c r="E217" s="82">
        <v>0.93340999999999996</v>
      </c>
      <c r="F217" s="71">
        <v>0</v>
      </c>
      <c r="G217" s="71">
        <v>0</v>
      </c>
      <c r="H217" s="106">
        <v>0</v>
      </c>
      <c r="I217" s="108">
        <v>0</v>
      </c>
      <c r="J217" s="43"/>
      <c r="K217" s="71">
        <v>1531.0666742945905</v>
      </c>
      <c r="L217" s="71">
        <v>0</v>
      </c>
      <c r="M217" s="71">
        <v>0</v>
      </c>
      <c r="N217" s="71">
        <v>0</v>
      </c>
      <c r="O217" s="106">
        <v>0</v>
      </c>
      <c r="P217" s="108">
        <v>0</v>
      </c>
      <c r="Q217" s="71"/>
      <c r="R217" s="106">
        <v>0</v>
      </c>
      <c r="S217" s="108">
        <v>0</v>
      </c>
    </row>
    <row r="218" spans="1:19" ht="16">
      <c r="A218" s="97" t="s">
        <v>64</v>
      </c>
      <c r="B218" s="71">
        <v>258946</v>
      </c>
      <c r="C218" s="71">
        <v>1527008</v>
      </c>
      <c r="D218" s="71">
        <v>16711</v>
      </c>
      <c r="E218" s="82">
        <v>0.96711000000000003</v>
      </c>
      <c r="F218" s="71">
        <v>0</v>
      </c>
      <c r="G218" s="71">
        <v>0</v>
      </c>
      <c r="H218" s="106">
        <v>0</v>
      </c>
      <c r="I218" s="108">
        <v>0</v>
      </c>
      <c r="J218" s="43"/>
      <c r="K218" s="71">
        <v>-205.93332570540952</v>
      </c>
      <c r="L218" s="71">
        <v>0</v>
      </c>
      <c r="M218" s="71">
        <v>79.889399999999966</v>
      </c>
      <c r="N218" s="71">
        <v>0</v>
      </c>
      <c r="O218" s="106">
        <v>0</v>
      </c>
      <c r="P218" s="108">
        <v>79.889399999999966</v>
      </c>
      <c r="Q218" s="71"/>
      <c r="R218" s="106">
        <v>0</v>
      </c>
      <c r="S218" s="108">
        <v>79.889399999999966</v>
      </c>
    </row>
    <row r="219" spans="1:19" ht="16">
      <c r="A219" s="97" t="s">
        <v>111</v>
      </c>
      <c r="B219" s="71">
        <v>176961</v>
      </c>
      <c r="C219" s="71">
        <v>1269856</v>
      </c>
      <c r="D219" s="71">
        <v>8762</v>
      </c>
      <c r="E219" s="82">
        <v>0.88761999999999996</v>
      </c>
      <c r="F219" s="71">
        <v>0</v>
      </c>
      <c r="G219" s="71">
        <v>0</v>
      </c>
      <c r="H219" s="106">
        <v>0</v>
      </c>
      <c r="I219" s="108">
        <v>0</v>
      </c>
      <c r="J219" s="43"/>
      <c r="K219" s="71">
        <v>1020.0666742945905</v>
      </c>
      <c r="L219" s="71">
        <v>0</v>
      </c>
      <c r="M219" s="71">
        <v>0</v>
      </c>
      <c r="N219" s="71">
        <v>0</v>
      </c>
      <c r="O219" s="106">
        <v>0</v>
      </c>
      <c r="P219" s="108">
        <v>0</v>
      </c>
      <c r="Q219" s="71"/>
      <c r="R219" s="106">
        <v>0</v>
      </c>
      <c r="S219" s="108">
        <v>0</v>
      </c>
    </row>
    <row r="220" spans="1:19" ht="16">
      <c r="A220" s="97" t="s">
        <v>114</v>
      </c>
      <c r="B220" s="71">
        <v>178725</v>
      </c>
      <c r="C220" s="71">
        <v>1174959</v>
      </c>
      <c r="D220" s="71">
        <v>26120</v>
      </c>
      <c r="E220" s="82">
        <v>1.0611999999999999</v>
      </c>
      <c r="F220" s="71">
        <v>0</v>
      </c>
      <c r="G220" s="71">
        <v>0</v>
      </c>
      <c r="H220" s="106">
        <v>0</v>
      </c>
      <c r="I220" s="108">
        <v>0</v>
      </c>
      <c r="J220" s="43"/>
      <c r="K220" s="71">
        <v>643.06667429459048</v>
      </c>
      <c r="L220" s="71">
        <v>0</v>
      </c>
      <c r="M220" s="71">
        <v>0</v>
      </c>
      <c r="N220" s="71">
        <v>0</v>
      </c>
      <c r="O220" s="106">
        <v>0</v>
      </c>
      <c r="P220" s="108">
        <v>0</v>
      </c>
      <c r="Q220" s="71"/>
      <c r="R220" s="106">
        <v>0</v>
      </c>
      <c r="S220" s="108">
        <v>0</v>
      </c>
    </row>
    <row r="221" spans="1:19" ht="16">
      <c r="A221" s="97" t="s">
        <v>154</v>
      </c>
      <c r="B221" s="71">
        <v>61496</v>
      </c>
      <c r="C221" s="71">
        <v>989078</v>
      </c>
      <c r="D221" s="71">
        <v>5627</v>
      </c>
      <c r="E221" s="82">
        <v>0.85626999999999998</v>
      </c>
      <c r="F221" s="71">
        <v>0</v>
      </c>
      <c r="G221" s="71">
        <v>0</v>
      </c>
      <c r="H221" s="106">
        <v>0</v>
      </c>
      <c r="I221" s="108">
        <v>0</v>
      </c>
      <c r="J221" s="43"/>
      <c r="K221" s="71">
        <v>2240.0666742945905</v>
      </c>
      <c r="L221" s="71">
        <v>0</v>
      </c>
      <c r="M221" s="71">
        <v>0</v>
      </c>
      <c r="N221" s="71">
        <v>0</v>
      </c>
      <c r="O221" s="106">
        <v>0</v>
      </c>
      <c r="P221" s="108">
        <v>0</v>
      </c>
      <c r="Q221" s="71"/>
      <c r="R221" s="106">
        <v>0</v>
      </c>
      <c r="S221" s="108">
        <v>0</v>
      </c>
    </row>
    <row r="222" spans="1:19" ht="16">
      <c r="A222" s="97" t="s">
        <v>181</v>
      </c>
      <c r="B222" s="71">
        <v>91445</v>
      </c>
      <c r="C222" s="71">
        <v>1959964</v>
      </c>
      <c r="D222" s="71">
        <v>22981</v>
      </c>
      <c r="E222" s="82">
        <v>1.0298099999999999</v>
      </c>
      <c r="F222" s="71">
        <v>0</v>
      </c>
      <c r="G222" s="71">
        <v>0</v>
      </c>
      <c r="H222" s="106">
        <v>0</v>
      </c>
      <c r="I222" s="108">
        <v>0</v>
      </c>
      <c r="J222" s="43"/>
      <c r="K222" s="71">
        <v>987.06667429459048</v>
      </c>
      <c r="L222" s="71">
        <v>0</v>
      </c>
      <c r="M222" s="71">
        <v>0</v>
      </c>
      <c r="N222" s="71">
        <v>0</v>
      </c>
      <c r="O222" s="106">
        <v>0</v>
      </c>
      <c r="P222" s="108">
        <v>0</v>
      </c>
      <c r="Q222" s="71"/>
      <c r="R222" s="106">
        <v>0</v>
      </c>
      <c r="S222" s="108">
        <v>0</v>
      </c>
    </row>
    <row r="223" spans="1:19" ht="16">
      <c r="A223" s="97" t="s">
        <v>189</v>
      </c>
      <c r="B223" s="71">
        <v>32597</v>
      </c>
      <c r="C223" s="71">
        <v>985270</v>
      </c>
      <c r="D223" s="71">
        <v>4402</v>
      </c>
      <c r="E223" s="82">
        <v>0.84401999999999999</v>
      </c>
      <c r="F223" s="71">
        <v>0</v>
      </c>
      <c r="G223" s="71">
        <v>0</v>
      </c>
      <c r="H223" s="106">
        <v>0</v>
      </c>
      <c r="I223" s="108">
        <v>0</v>
      </c>
      <c r="J223" s="43"/>
      <c r="K223" s="71">
        <v>1086.0666742945905</v>
      </c>
      <c r="L223" s="71">
        <v>0</v>
      </c>
      <c r="M223" s="71">
        <v>395.97359999999998</v>
      </c>
      <c r="N223" s="71">
        <v>0</v>
      </c>
      <c r="O223" s="106">
        <v>0</v>
      </c>
      <c r="P223" s="108">
        <v>395.97359999999998</v>
      </c>
      <c r="Q223" s="71"/>
      <c r="R223" s="106">
        <v>0</v>
      </c>
      <c r="S223" s="108">
        <v>395.97359999999998</v>
      </c>
    </row>
    <row r="224" spans="1:19" ht="16">
      <c r="A224" s="97" t="s">
        <v>209</v>
      </c>
      <c r="B224" s="71">
        <v>214862</v>
      </c>
      <c r="C224" s="71">
        <v>1341134</v>
      </c>
      <c r="D224" s="71">
        <v>10033</v>
      </c>
      <c r="E224" s="82">
        <v>0.90032999999999996</v>
      </c>
      <c r="F224" s="71">
        <v>0</v>
      </c>
      <c r="G224" s="71">
        <v>0</v>
      </c>
      <c r="H224" s="106">
        <v>0</v>
      </c>
      <c r="I224" s="108">
        <v>0</v>
      </c>
      <c r="J224" s="43"/>
      <c r="K224" s="71">
        <v>1137.0666742945905</v>
      </c>
      <c r="L224" s="71">
        <v>0</v>
      </c>
      <c r="M224" s="71">
        <v>0</v>
      </c>
      <c r="N224" s="71">
        <v>0</v>
      </c>
      <c r="O224" s="106">
        <v>0</v>
      </c>
      <c r="P224" s="108">
        <v>0</v>
      </c>
      <c r="Q224" s="71"/>
      <c r="R224" s="106">
        <v>0</v>
      </c>
      <c r="S224" s="108">
        <v>0</v>
      </c>
    </row>
    <row r="225" spans="1:19" ht="16">
      <c r="A225" s="97" t="s">
        <v>265</v>
      </c>
      <c r="B225" s="71">
        <v>251832</v>
      </c>
      <c r="C225" s="71">
        <v>2807611</v>
      </c>
      <c r="D225" s="71">
        <v>158653</v>
      </c>
      <c r="E225" s="82">
        <v>2.38653</v>
      </c>
      <c r="F225" s="71">
        <v>0</v>
      </c>
      <c r="G225" s="71">
        <v>0</v>
      </c>
      <c r="H225" s="106">
        <v>0</v>
      </c>
      <c r="I225" s="108">
        <v>0</v>
      </c>
      <c r="J225" s="43"/>
      <c r="K225" s="71">
        <v>-302.9333257054077</v>
      </c>
      <c r="L225" s="71">
        <v>0</v>
      </c>
      <c r="M225" s="71">
        <v>0</v>
      </c>
      <c r="N225" s="71">
        <v>0</v>
      </c>
      <c r="O225" s="106">
        <v>0</v>
      </c>
      <c r="P225" s="108">
        <v>0</v>
      </c>
      <c r="Q225" s="71"/>
      <c r="R225" s="106">
        <v>0</v>
      </c>
      <c r="S225" s="108">
        <v>0</v>
      </c>
    </row>
    <row r="226" spans="1:19" ht="16">
      <c r="A226" s="97" t="s">
        <v>12</v>
      </c>
      <c r="B226" s="71">
        <v>69158</v>
      </c>
      <c r="C226" s="71">
        <v>1125971</v>
      </c>
      <c r="D226" s="71">
        <v>22932</v>
      </c>
      <c r="E226" s="82">
        <v>1.02932</v>
      </c>
      <c r="F226" s="71">
        <v>0</v>
      </c>
      <c r="G226" s="71">
        <v>0</v>
      </c>
      <c r="H226" s="106">
        <v>0</v>
      </c>
      <c r="I226" s="108">
        <v>0</v>
      </c>
      <c r="J226" s="43"/>
      <c r="K226" s="71">
        <v>1520.0666742945905</v>
      </c>
      <c r="L226" s="71">
        <v>0</v>
      </c>
      <c r="M226" s="71">
        <v>0</v>
      </c>
      <c r="N226" s="71">
        <v>0</v>
      </c>
      <c r="O226" s="106">
        <v>0</v>
      </c>
      <c r="P226" s="108">
        <v>0</v>
      </c>
      <c r="Q226" s="71"/>
      <c r="R226" s="106">
        <v>0</v>
      </c>
      <c r="S226" s="108">
        <v>0</v>
      </c>
    </row>
    <row r="227" spans="1:19" ht="16">
      <c r="A227" s="97" t="s">
        <v>20</v>
      </c>
      <c r="B227" s="71">
        <v>132310</v>
      </c>
      <c r="C227" s="71">
        <v>462976</v>
      </c>
      <c r="D227" s="71">
        <v>52178</v>
      </c>
      <c r="E227" s="82">
        <v>1.32178</v>
      </c>
      <c r="F227" s="71">
        <v>0</v>
      </c>
      <c r="G227" s="71">
        <v>0</v>
      </c>
      <c r="H227" s="106">
        <v>0</v>
      </c>
      <c r="I227" s="108">
        <v>0</v>
      </c>
      <c r="J227" s="43"/>
      <c r="K227" s="71">
        <v>554.06667429459048</v>
      </c>
      <c r="L227" s="71">
        <v>0</v>
      </c>
      <c r="M227" s="71">
        <v>0</v>
      </c>
      <c r="N227" s="71">
        <v>0</v>
      </c>
      <c r="O227" s="106">
        <v>0</v>
      </c>
      <c r="P227" s="108">
        <v>0</v>
      </c>
      <c r="Q227" s="71"/>
      <c r="R227" s="106">
        <v>0</v>
      </c>
      <c r="S227" s="108">
        <v>0</v>
      </c>
    </row>
    <row r="228" spans="1:19" ht="16">
      <c r="A228" s="97" t="s">
        <v>43</v>
      </c>
      <c r="B228" s="71">
        <v>123983</v>
      </c>
      <c r="C228" s="71">
        <v>500936</v>
      </c>
      <c r="D228" s="71">
        <v>59818</v>
      </c>
      <c r="E228" s="82">
        <v>1.39818</v>
      </c>
      <c r="F228" s="71">
        <v>0</v>
      </c>
      <c r="G228" s="71">
        <v>0</v>
      </c>
      <c r="H228" s="106">
        <v>0</v>
      </c>
      <c r="I228" s="108">
        <v>0</v>
      </c>
      <c r="J228" s="43"/>
      <c r="K228" s="71">
        <v>568.0666742945923</v>
      </c>
      <c r="L228" s="71">
        <v>0</v>
      </c>
      <c r="M228" s="71">
        <v>0</v>
      </c>
      <c r="N228" s="71">
        <v>0</v>
      </c>
      <c r="O228" s="106">
        <v>0</v>
      </c>
      <c r="P228" s="108">
        <v>0</v>
      </c>
      <c r="Q228" s="71"/>
      <c r="R228" s="106">
        <v>0</v>
      </c>
      <c r="S228" s="108">
        <v>0</v>
      </c>
    </row>
    <row r="229" spans="1:19" ht="16">
      <c r="A229" s="97" t="s">
        <v>49</v>
      </c>
      <c r="B229" s="71">
        <v>85537</v>
      </c>
      <c r="C229" s="71">
        <v>357244</v>
      </c>
      <c r="D229" s="71">
        <v>10499</v>
      </c>
      <c r="E229" s="82">
        <v>0.90498999999999996</v>
      </c>
      <c r="F229" s="71">
        <v>0</v>
      </c>
      <c r="G229" s="71">
        <v>0</v>
      </c>
      <c r="H229" s="106">
        <v>0</v>
      </c>
      <c r="I229" s="108">
        <v>0</v>
      </c>
      <c r="J229" s="43"/>
      <c r="K229" s="71">
        <v>1297.0666742945905</v>
      </c>
      <c r="L229" s="71">
        <v>0</v>
      </c>
      <c r="M229" s="71">
        <v>0</v>
      </c>
      <c r="N229" s="71">
        <v>0</v>
      </c>
      <c r="O229" s="106">
        <v>0</v>
      </c>
      <c r="P229" s="108">
        <v>0</v>
      </c>
      <c r="Q229" s="71"/>
      <c r="R229" s="106">
        <v>0</v>
      </c>
      <c r="S229" s="108">
        <v>0</v>
      </c>
    </row>
    <row r="230" spans="1:19" ht="16">
      <c r="A230" s="97" t="s">
        <v>70</v>
      </c>
      <c r="B230" s="71">
        <v>61036</v>
      </c>
      <c r="C230" s="71">
        <v>762221</v>
      </c>
      <c r="D230" s="71">
        <v>15443</v>
      </c>
      <c r="E230" s="82">
        <v>0.95443</v>
      </c>
      <c r="F230" s="71">
        <v>0</v>
      </c>
      <c r="G230" s="71">
        <v>0</v>
      </c>
      <c r="H230" s="106">
        <v>0</v>
      </c>
      <c r="I230" s="108">
        <v>0</v>
      </c>
      <c r="J230" s="43"/>
      <c r="K230" s="71">
        <v>2498.0666742945905</v>
      </c>
      <c r="L230" s="71">
        <v>0</v>
      </c>
      <c r="M230" s="71">
        <v>0</v>
      </c>
      <c r="N230" s="71">
        <v>0</v>
      </c>
      <c r="O230" s="106">
        <v>0</v>
      </c>
      <c r="P230" s="108">
        <v>0</v>
      </c>
      <c r="Q230" s="71"/>
      <c r="R230" s="106">
        <v>0</v>
      </c>
      <c r="S230" s="108">
        <v>0</v>
      </c>
    </row>
    <row r="231" spans="1:19" ht="16">
      <c r="A231" s="97" t="s">
        <v>119</v>
      </c>
      <c r="B231" s="71">
        <v>42005</v>
      </c>
      <c r="C231" s="71">
        <v>321020</v>
      </c>
      <c r="D231" s="71">
        <v>16113</v>
      </c>
      <c r="E231" s="82">
        <v>0.96113000000000004</v>
      </c>
      <c r="F231" s="71">
        <v>0</v>
      </c>
      <c r="G231" s="71">
        <v>0</v>
      </c>
      <c r="H231" s="106">
        <v>0</v>
      </c>
      <c r="I231" s="108">
        <v>0</v>
      </c>
      <c r="J231" s="43"/>
      <c r="K231" s="71">
        <v>1347.0666742945905</v>
      </c>
      <c r="L231" s="71">
        <v>0</v>
      </c>
      <c r="M231" s="71">
        <v>0</v>
      </c>
      <c r="N231" s="71">
        <v>0</v>
      </c>
      <c r="O231" s="106">
        <v>0</v>
      </c>
      <c r="P231" s="108">
        <v>0</v>
      </c>
      <c r="Q231" s="71"/>
      <c r="R231" s="106">
        <v>0</v>
      </c>
      <c r="S231" s="108">
        <v>0</v>
      </c>
    </row>
    <row r="232" spans="1:19" ht="16">
      <c r="A232" s="97" t="s">
        <v>131</v>
      </c>
      <c r="B232" s="71">
        <v>40147</v>
      </c>
      <c r="C232" s="71">
        <v>595012</v>
      </c>
      <c r="D232" s="71">
        <v>26353</v>
      </c>
      <c r="E232" s="82">
        <v>1.0635300000000001</v>
      </c>
      <c r="F232" s="71">
        <v>0</v>
      </c>
      <c r="G232" s="71">
        <v>0</v>
      </c>
      <c r="H232" s="106">
        <v>0</v>
      </c>
      <c r="I232" s="108">
        <v>0</v>
      </c>
      <c r="J232" s="43"/>
      <c r="K232" s="71">
        <v>2025.0666742945905</v>
      </c>
      <c r="L232" s="71">
        <v>0</v>
      </c>
      <c r="M232" s="71">
        <v>152.97359999999998</v>
      </c>
      <c r="N232" s="71">
        <v>0</v>
      </c>
      <c r="O232" s="106">
        <v>0</v>
      </c>
      <c r="P232" s="108">
        <v>152.97359999999998</v>
      </c>
      <c r="Q232" s="71"/>
      <c r="R232" s="106">
        <v>0</v>
      </c>
      <c r="S232" s="108">
        <v>152.97359999999998</v>
      </c>
    </row>
    <row r="233" spans="1:19" ht="16">
      <c r="A233" s="97" t="s">
        <v>137</v>
      </c>
      <c r="B233" s="71">
        <v>8493</v>
      </c>
      <c r="C233" s="71">
        <v>113090</v>
      </c>
      <c r="D233" s="71">
        <v>10258</v>
      </c>
      <c r="E233" s="82">
        <v>0.90257999999999994</v>
      </c>
      <c r="F233" s="71">
        <v>1369.1</v>
      </c>
      <c r="G233" s="71">
        <v>102.58</v>
      </c>
      <c r="H233" s="106">
        <v>1276.5133435999999</v>
      </c>
      <c r="I233" s="108">
        <v>1182</v>
      </c>
      <c r="J233" s="43"/>
      <c r="K233" s="71">
        <v>1724.0666742945905</v>
      </c>
      <c r="L233" s="71">
        <v>0</v>
      </c>
      <c r="M233" s="71">
        <v>0</v>
      </c>
      <c r="N233" s="71">
        <v>0</v>
      </c>
      <c r="O233" s="106">
        <v>0</v>
      </c>
      <c r="P233" s="108">
        <v>0</v>
      </c>
      <c r="Q233" s="71"/>
      <c r="R233" s="106">
        <v>1276.5133435999999</v>
      </c>
      <c r="S233" s="108">
        <v>1182</v>
      </c>
    </row>
    <row r="234" spans="1:19" ht="16">
      <c r="A234" s="97" t="s">
        <v>144</v>
      </c>
      <c r="B234" s="71">
        <v>30876</v>
      </c>
      <c r="C234" s="71">
        <v>212381</v>
      </c>
      <c r="D234" s="71">
        <v>20679</v>
      </c>
      <c r="E234" s="82">
        <v>1.0067900000000001</v>
      </c>
      <c r="F234" s="71">
        <v>376.19</v>
      </c>
      <c r="G234" s="71">
        <v>206.79</v>
      </c>
      <c r="H234" s="106">
        <v>167.99589589999999</v>
      </c>
      <c r="I234" s="108">
        <v>112</v>
      </c>
      <c r="J234" s="43"/>
      <c r="K234" s="71">
        <v>33.066674294590484</v>
      </c>
      <c r="L234" s="71">
        <v>0</v>
      </c>
      <c r="M234" s="71">
        <v>0</v>
      </c>
      <c r="N234" s="71">
        <v>0</v>
      </c>
      <c r="O234" s="106">
        <v>0</v>
      </c>
      <c r="P234" s="108">
        <v>0</v>
      </c>
      <c r="Q234" s="71"/>
      <c r="R234" s="106">
        <v>167.99589589999999</v>
      </c>
      <c r="S234" s="108">
        <v>112</v>
      </c>
    </row>
    <row r="235" spans="1:19" ht="16">
      <c r="A235" s="97" t="s">
        <v>167</v>
      </c>
      <c r="B235" s="71">
        <v>27954</v>
      </c>
      <c r="C235" s="71">
        <v>208682</v>
      </c>
      <c r="D235" s="71">
        <v>6934</v>
      </c>
      <c r="E235" s="82">
        <v>0.86934</v>
      </c>
      <c r="F235" s="71">
        <v>413.18</v>
      </c>
      <c r="G235" s="71">
        <v>69.34</v>
      </c>
      <c r="H235" s="106">
        <v>352.89996439999999</v>
      </c>
      <c r="I235" s="108">
        <v>272</v>
      </c>
      <c r="J235" s="43"/>
      <c r="K235" s="71">
        <v>-831.93332570540952</v>
      </c>
      <c r="L235" s="71">
        <v>0</v>
      </c>
      <c r="M235" s="71">
        <v>119.69659999999999</v>
      </c>
      <c r="N235" s="71">
        <v>0</v>
      </c>
      <c r="O235" s="106">
        <v>0</v>
      </c>
      <c r="P235" s="108">
        <v>119.69659999999999</v>
      </c>
      <c r="Q235" s="71"/>
      <c r="R235" s="106">
        <v>352.89996439999999</v>
      </c>
      <c r="S235" s="108">
        <v>391.69659999999999</v>
      </c>
    </row>
    <row r="236" spans="1:19" ht="16">
      <c r="A236" s="97" t="s">
        <v>180</v>
      </c>
      <c r="B236" s="71">
        <v>39031</v>
      </c>
      <c r="C236" s="71">
        <v>321636</v>
      </c>
      <c r="D236" s="71">
        <v>11092</v>
      </c>
      <c r="E236" s="82">
        <v>0.91091999999999995</v>
      </c>
      <c r="F236" s="71">
        <v>0</v>
      </c>
      <c r="G236" s="71">
        <v>0</v>
      </c>
      <c r="H236" s="106">
        <v>0</v>
      </c>
      <c r="I236" s="108">
        <v>0</v>
      </c>
      <c r="J236" s="43"/>
      <c r="K236" s="71">
        <v>1731.0666742945905</v>
      </c>
      <c r="L236" s="71">
        <v>0</v>
      </c>
      <c r="M236" s="71">
        <v>0</v>
      </c>
      <c r="N236" s="71">
        <v>0</v>
      </c>
      <c r="O236" s="106">
        <v>0</v>
      </c>
      <c r="P236" s="108">
        <v>0</v>
      </c>
      <c r="Q236" s="71"/>
      <c r="R236" s="106">
        <v>0</v>
      </c>
      <c r="S236" s="108">
        <v>0</v>
      </c>
    </row>
    <row r="237" spans="1:19" ht="16">
      <c r="A237" s="97" t="s">
        <v>192</v>
      </c>
      <c r="B237" s="71">
        <v>59810</v>
      </c>
      <c r="C237" s="71">
        <v>674300</v>
      </c>
      <c r="D237" s="71">
        <v>10922</v>
      </c>
      <c r="E237" s="82">
        <v>0.90922000000000003</v>
      </c>
      <c r="F237" s="71">
        <v>0</v>
      </c>
      <c r="G237" s="71">
        <v>0</v>
      </c>
      <c r="H237" s="106">
        <v>0</v>
      </c>
      <c r="I237" s="108">
        <v>0</v>
      </c>
      <c r="J237" s="43"/>
      <c r="K237" s="71">
        <v>1951.0666742945905</v>
      </c>
      <c r="L237" s="71">
        <v>0</v>
      </c>
      <c r="M237" s="71">
        <v>276.69439999999997</v>
      </c>
      <c r="N237" s="71">
        <v>0</v>
      </c>
      <c r="O237" s="106">
        <v>0</v>
      </c>
      <c r="P237" s="108">
        <v>276.69439999999997</v>
      </c>
      <c r="Q237" s="71"/>
      <c r="R237" s="106">
        <v>0</v>
      </c>
      <c r="S237" s="108">
        <v>276.69439999999997</v>
      </c>
    </row>
    <row r="238" spans="1:19" ht="16">
      <c r="A238" s="97" t="s">
        <v>214</v>
      </c>
      <c r="B238" s="71">
        <v>117688</v>
      </c>
      <c r="C238" s="71">
        <v>665042</v>
      </c>
      <c r="D238" s="71">
        <v>11271</v>
      </c>
      <c r="E238" s="82">
        <v>0.91271000000000002</v>
      </c>
      <c r="F238" s="71">
        <v>0</v>
      </c>
      <c r="G238" s="71">
        <v>0</v>
      </c>
      <c r="H238" s="106">
        <v>0</v>
      </c>
      <c r="I238" s="108">
        <v>0</v>
      </c>
      <c r="J238" s="43"/>
      <c r="K238" s="71">
        <v>1060.0666742945905</v>
      </c>
      <c r="L238" s="71">
        <v>0</v>
      </c>
      <c r="M238" s="71">
        <v>0</v>
      </c>
      <c r="N238" s="71">
        <v>0</v>
      </c>
      <c r="O238" s="106">
        <v>0</v>
      </c>
      <c r="P238" s="108">
        <v>0</v>
      </c>
      <c r="Q238" s="71"/>
      <c r="R238" s="106">
        <v>0</v>
      </c>
      <c r="S238" s="108">
        <v>0</v>
      </c>
    </row>
    <row r="239" spans="1:19" ht="16">
      <c r="A239" s="97" t="s">
        <v>249</v>
      </c>
      <c r="B239" s="71">
        <v>7193</v>
      </c>
      <c r="C239" s="71">
        <v>267244</v>
      </c>
      <c r="D239" s="71">
        <v>6800</v>
      </c>
      <c r="E239" s="82">
        <v>0.86799999999999999</v>
      </c>
      <c r="F239" s="71">
        <v>0</v>
      </c>
      <c r="G239" s="71">
        <v>0</v>
      </c>
      <c r="H239" s="106">
        <v>0</v>
      </c>
      <c r="I239" s="108">
        <v>0</v>
      </c>
      <c r="J239" s="43"/>
      <c r="K239" s="71">
        <v>1272.0666742945905</v>
      </c>
      <c r="L239" s="71">
        <v>0</v>
      </c>
      <c r="M239" s="71">
        <v>0</v>
      </c>
      <c r="N239" s="71">
        <v>0</v>
      </c>
      <c r="O239" s="106">
        <v>0</v>
      </c>
      <c r="P239" s="108">
        <v>0</v>
      </c>
      <c r="Q239" s="71"/>
      <c r="R239" s="106">
        <v>0</v>
      </c>
      <c r="S239" s="108">
        <v>0</v>
      </c>
    </row>
    <row r="240" spans="1:19" ht="16">
      <c r="A240" s="97" t="s">
        <v>277</v>
      </c>
      <c r="B240" s="71">
        <v>9442</v>
      </c>
      <c r="C240" s="71">
        <v>88220</v>
      </c>
      <c r="D240" s="71">
        <v>7018</v>
      </c>
      <c r="E240" s="82">
        <v>0.87017999999999995</v>
      </c>
      <c r="F240" s="71">
        <v>1617.8</v>
      </c>
      <c r="G240" s="71">
        <v>70.180000000000007</v>
      </c>
      <c r="H240" s="106">
        <v>1556.7307676</v>
      </c>
      <c r="I240" s="108">
        <v>1534</v>
      </c>
      <c r="J240" s="43"/>
      <c r="K240" s="71">
        <v>1021.0666742945905</v>
      </c>
      <c r="L240" s="71">
        <v>0</v>
      </c>
      <c r="M240" s="71">
        <v>627.3646</v>
      </c>
      <c r="N240" s="71">
        <v>127.3646</v>
      </c>
      <c r="O240" s="106">
        <v>127.3646</v>
      </c>
      <c r="P240" s="108">
        <v>627.3646</v>
      </c>
      <c r="Q240" s="71"/>
      <c r="R240" s="106">
        <v>1684.0953675999999</v>
      </c>
      <c r="S240" s="108">
        <v>2161.3645999999999</v>
      </c>
    </row>
    <row r="241" spans="1:19" ht="16">
      <c r="A241" s="97" t="s">
        <v>18</v>
      </c>
      <c r="B241" s="71">
        <v>43807</v>
      </c>
      <c r="C241" s="71">
        <v>285618</v>
      </c>
      <c r="D241" s="71">
        <v>26624</v>
      </c>
      <c r="E241" s="82">
        <v>1.0662400000000001</v>
      </c>
      <c r="F241" s="71">
        <v>0</v>
      </c>
      <c r="G241" s="71">
        <v>0</v>
      </c>
      <c r="H241" s="106">
        <v>0</v>
      </c>
      <c r="I241" s="108">
        <v>0</v>
      </c>
      <c r="J241" s="43"/>
      <c r="K241" s="71">
        <v>1673.0666742945905</v>
      </c>
      <c r="L241" s="71">
        <v>0</v>
      </c>
      <c r="M241" s="71">
        <v>346.90379999999999</v>
      </c>
      <c r="N241" s="71">
        <v>0</v>
      </c>
      <c r="O241" s="106">
        <v>0</v>
      </c>
      <c r="P241" s="108">
        <v>346.90379999999999</v>
      </c>
      <c r="Q241" s="71"/>
      <c r="R241" s="106">
        <v>0</v>
      </c>
      <c r="S241" s="108">
        <v>346.90379999999999</v>
      </c>
    </row>
    <row r="242" spans="1:19" ht="16">
      <c r="A242" s="97" t="s">
        <v>58</v>
      </c>
      <c r="B242" s="71">
        <v>146925</v>
      </c>
      <c r="C242" s="71">
        <v>685283</v>
      </c>
      <c r="D242" s="71">
        <v>103493</v>
      </c>
      <c r="E242" s="82">
        <v>1.8349299999999999</v>
      </c>
      <c r="F242" s="71">
        <v>0</v>
      </c>
      <c r="G242" s="71">
        <v>0</v>
      </c>
      <c r="H242" s="106">
        <v>0</v>
      </c>
      <c r="I242" s="108">
        <v>0</v>
      </c>
      <c r="J242" s="43"/>
      <c r="K242" s="71">
        <v>149.0666742945923</v>
      </c>
      <c r="L242" s="71">
        <v>0</v>
      </c>
      <c r="M242" s="71">
        <v>0</v>
      </c>
      <c r="N242" s="71">
        <v>0</v>
      </c>
      <c r="O242" s="106">
        <v>0</v>
      </c>
      <c r="P242" s="108">
        <v>0</v>
      </c>
      <c r="Q242" s="71"/>
      <c r="R242" s="106">
        <v>0</v>
      </c>
      <c r="S242" s="108">
        <v>0</v>
      </c>
    </row>
    <row r="243" spans="1:19" ht="16">
      <c r="A243" s="97" t="s">
        <v>74</v>
      </c>
      <c r="B243" s="71">
        <v>68917</v>
      </c>
      <c r="C243" s="71">
        <v>519064</v>
      </c>
      <c r="D243" s="71">
        <v>9472</v>
      </c>
      <c r="E243" s="82">
        <v>0.89471999999999996</v>
      </c>
      <c r="F243" s="71">
        <v>0</v>
      </c>
      <c r="G243" s="71">
        <v>0</v>
      </c>
      <c r="H243" s="106">
        <v>0</v>
      </c>
      <c r="I243" s="108">
        <v>0</v>
      </c>
      <c r="J243" s="43"/>
      <c r="K243" s="71">
        <v>2130.0666742945905</v>
      </c>
      <c r="L243" s="71">
        <v>0</v>
      </c>
      <c r="M243" s="71">
        <v>0</v>
      </c>
      <c r="N243" s="71">
        <v>0</v>
      </c>
      <c r="O243" s="106">
        <v>0</v>
      </c>
      <c r="P243" s="108">
        <v>0</v>
      </c>
      <c r="Q243" s="71"/>
      <c r="R243" s="106">
        <v>0</v>
      </c>
      <c r="S243" s="108">
        <v>0</v>
      </c>
    </row>
    <row r="244" spans="1:19" ht="16">
      <c r="A244" s="97" t="s">
        <v>76</v>
      </c>
      <c r="B244" s="71">
        <v>41101</v>
      </c>
      <c r="C244" s="71">
        <v>250745</v>
      </c>
      <c r="D244" s="71">
        <v>37688</v>
      </c>
      <c r="E244" s="82">
        <v>1.1768799999999999</v>
      </c>
      <c r="F244" s="71">
        <v>0</v>
      </c>
      <c r="G244" s="71">
        <v>0</v>
      </c>
      <c r="H244" s="106">
        <v>0</v>
      </c>
      <c r="I244" s="108">
        <v>0</v>
      </c>
      <c r="J244" s="43"/>
      <c r="K244" s="71">
        <v>1767.0666742945905</v>
      </c>
      <c r="L244" s="71">
        <v>0</v>
      </c>
      <c r="M244" s="71">
        <v>0</v>
      </c>
      <c r="N244" s="71">
        <v>0</v>
      </c>
      <c r="O244" s="106">
        <v>0</v>
      </c>
      <c r="P244" s="108">
        <v>0</v>
      </c>
      <c r="Q244" s="71"/>
      <c r="R244" s="106">
        <v>0</v>
      </c>
      <c r="S244" s="108">
        <v>0</v>
      </c>
    </row>
    <row r="245" spans="1:19" ht="16">
      <c r="A245" s="97" t="s">
        <v>128</v>
      </c>
      <c r="B245" s="71">
        <v>24170</v>
      </c>
      <c r="C245" s="71">
        <v>209317</v>
      </c>
      <c r="D245" s="71">
        <v>18771</v>
      </c>
      <c r="E245" s="82">
        <v>0.98770999999999998</v>
      </c>
      <c r="F245" s="71">
        <v>406.83</v>
      </c>
      <c r="G245" s="71">
        <v>187.71</v>
      </c>
      <c r="H245" s="106">
        <v>221.42695589999997</v>
      </c>
      <c r="I245" s="108">
        <v>331</v>
      </c>
      <c r="J245" s="43"/>
      <c r="K245" s="71">
        <v>1415.0666742945905</v>
      </c>
      <c r="L245" s="71">
        <v>0</v>
      </c>
      <c r="M245" s="71">
        <v>130.90639999999996</v>
      </c>
      <c r="N245" s="71">
        <v>0</v>
      </c>
      <c r="O245" s="106">
        <v>0</v>
      </c>
      <c r="P245" s="108">
        <v>130.90639999999996</v>
      </c>
      <c r="Q245" s="71"/>
      <c r="R245" s="106">
        <v>221.42695589999997</v>
      </c>
      <c r="S245" s="108">
        <v>461.90639999999996</v>
      </c>
    </row>
    <row r="246" spans="1:19" ht="16">
      <c r="A246" s="97" t="s">
        <v>155</v>
      </c>
      <c r="B246" s="71">
        <v>34043</v>
      </c>
      <c r="C246" s="71">
        <v>258562</v>
      </c>
      <c r="D246" s="71">
        <v>9487</v>
      </c>
      <c r="E246" s="82">
        <v>0.89487000000000005</v>
      </c>
      <c r="F246" s="71">
        <v>0</v>
      </c>
      <c r="G246" s="71">
        <v>0</v>
      </c>
      <c r="H246" s="106">
        <v>0</v>
      </c>
      <c r="I246" s="108">
        <v>0</v>
      </c>
      <c r="J246" s="43"/>
      <c r="K246" s="71">
        <v>1075.0666742945905</v>
      </c>
      <c r="L246" s="71">
        <v>0</v>
      </c>
      <c r="M246" s="71">
        <v>0</v>
      </c>
      <c r="N246" s="71">
        <v>0</v>
      </c>
      <c r="O246" s="106">
        <v>0</v>
      </c>
      <c r="P246" s="108">
        <v>0</v>
      </c>
      <c r="Q246" s="71"/>
      <c r="R246" s="106">
        <v>0</v>
      </c>
      <c r="S246" s="108">
        <v>0</v>
      </c>
    </row>
    <row r="247" spans="1:19" ht="16">
      <c r="A247" s="97" t="s">
        <v>165</v>
      </c>
      <c r="B247" s="71">
        <v>43568</v>
      </c>
      <c r="C247" s="71">
        <v>451613</v>
      </c>
      <c r="D247" s="71">
        <v>5821</v>
      </c>
      <c r="E247" s="82">
        <v>0.85821000000000003</v>
      </c>
      <c r="F247" s="71">
        <v>0</v>
      </c>
      <c r="G247" s="71">
        <v>0</v>
      </c>
      <c r="H247" s="106">
        <v>0</v>
      </c>
      <c r="I247" s="108">
        <v>0</v>
      </c>
      <c r="J247" s="43"/>
      <c r="K247" s="71">
        <v>1101.0666742945905</v>
      </c>
      <c r="L247" s="71">
        <v>0</v>
      </c>
      <c r="M247" s="71">
        <v>0</v>
      </c>
      <c r="N247" s="71">
        <v>0</v>
      </c>
      <c r="O247" s="106">
        <v>0</v>
      </c>
      <c r="P247" s="108">
        <v>0</v>
      </c>
      <c r="Q247" s="71"/>
      <c r="R247" s="106">
        <v>0</v>
      </c>
      <c r="S247" s="108">
        <v>0</v>
      </c>
    </row>
    <row r="248" spans="1:19" ht="16">
      <c r="A248" s="97" t="s">
        <v>171</v>
      </c>
      <c r="B248" s="71">
        <v>27489</v>
      </c>
      <c r="C248" s="71">
        <v>237458</v>
      </c>
      <c r="D248" s="71">
        <v>11622</v>
      </c>
      <c r="E248" s="82">
        <v>0.91622000000000003</v>
      </c>
      <c r="F248" s="71">
        <v>125.42</v>
      </c>
      <c r="G248" s="71">
        <v>116.22</v>
      </c>
      <c r="H248" s="106">
        <v>18.936911600000002</v>
      </c>
      <c r="I248" s="108">
        <v>0</v>
      </c>
      <c r="J248" s="43"/>
      <c r="K248" s="71">
        <v>1301.0666742945905</v>
      </c>
      <c r="L248" s="71">
        <v>0</v>
      </c>
      <c r="M248" s="71">
        <v>0</v>
      </c>
      <c r="N248" s="71">
        <v>0</v>
      </c>
      <c r="O248" s="106">
        <v>0</v>
      </c>
      <c r="P248" s="108">
        <v>0</v>
      </c>
      <c r="Q248" s="71"/>
      <c r="R248" s="106">
        <v>18.936911600000002</v>
      </c>
      <c r="S248" s="108">
        <v>0</v>
      </c>
    </row>
    <row r="249" spans="1:19" ht="16">
      <c r="A249" s="97" t="s">
        <v>183</v>
      </c>
      <c r="B249" s="71">
        <v>149540</v>
      </c>
      <c r="C249" s="71">
        <v>525125</v>
      </c>
      <c r="D249" s="71">
        <v>39098</v>
      </c>
      <c r="E249" s="82">
        <v>1.1909799999999999</v>
      </c>
      <c r="F249" s="71">
        <v>0</v>
      </c>
      <c r="G249" s="71">
        <v>0</v>
      </c>
      <c r="H249" s="106">
        <v>0</v>
      </c>
      <c r="I249" s="108">
        <v>0</v>
      </c>
      <c r="J249" s="43"/>
      <c r="K249" s="71">
        <v>1490.0666742945905</v>
      </c>
      <c r="L249" s="71">
        <v>0</v>
      </c>
      <c r="M249" s="71">
        <v>0</v>
      </c>
      <c r="N249" s="71">
        <v>0</v>
      </c>
      <c r="O249" s="106">
        <v>0</v>
      </c>
      <c r="P249" s="108">
        <v>0</v>
      </c>
      <c r="Q249" s="71"/>
      <c r="R249" s="106">
        <v>0</v>
      </c>
      <c r="S249" s="108">
        <v>0</v>
      </c>
    </row>
    <row r="250" spans="1:19" ht="16">
      <c r="A250" s="97" t="s">
        <v>216</v>
      </c>
      <c r="B250" s="71">
        <v>31719</v>
      </c>
      <c r="C250" s="71">
        <v>287877</v>
      </c>
      <c r="D250" s="71">
        <v>25258</v>
      </c>
      <c r="E250" s="82">
        <v>1.0525800000000001</v>
      </c>
      <c r="F250" s="71">
        <v>0</v>
      </c>
      <c r="G250" s="71">
        <v>0</v>
      </c>
      <c r="H250" s="106">
        <v>0</v>
      </c>
      <c r="I250" s="108">
        <v>0</v>
      </c>
      <c r="J250" s="43"/>
      <c r="K250" s="71">
        <v>2098.0666742945905</v>
      </c>
      <c r="L250" s="71">
        <v>0</v>
      </c>
      <c r="M250" s="71">
        <v>0</v>
      </c>
      <c r="N250" s="71">
        <v>0</v>
      </c>
      <c r="O250" s="106">
        <v>0</v>
      </c>
      <c r="P250" s="108">
        <v>0</v>
      </c>
      <c r="Q250" s="71"/>
      <c r="R250" s="106">
        <v>0</v>
      </c>
      <c r="S250" s="108">
        <v>0</v>
      </c>
    </row>
    <row r="251" spans="1:19" ht="16">
      <c r="A251" s="97" t="s">
        <v>82</v>
      </c>
      <c r="B251" s="71">
        <v>36852</v>
      </c>
      <c r="C251" s="71">
        <v>229864</v>
      </c>
      <c r="D251" s="71">
        <v>24879</v>
      </c>
      <c r="E251" s="82">
        <v>1.0487899999999999</v>
      </c>
      <c r="F251" s="71">
        <v>201.36</v>
      </c>
      <c r="G251" s="71">
        <v>248.79</v>
      </c>
      <c r="H251" s="106">
        <v>-59.568464099999971</v>
      </c>
      <c r="I251" s="108">
        <v>0</v>
      </c>
      <c r="J251" s="43"/>
      <c r="K251" s="71">
        <v>1902.0666742945905</v>
      </c>
      <c r="L251" s="71">
        <v>0</v>
      </c>
      <c r="M251" s="71">
        <v>0</v>
      </c>
      <c r="N251" s="71">
        <v>0</v>
      </c>
      <c r="O251" s="106">
        <v>0</v>
      </c>
      <c r="P251" s="108">
        <v>0</v>
      </c>
      <c r="Q251" s="71"/>
      <c r="R251" s="106">
        <v>-59.568464099999971</v>
      </c>
      <c r="S251" s="108">
        <v>0</v>
      </c>
    </row>
    <row r="252" spans="1:19" ht="16">
      <c r="A252" s="97" t="s">
        <v>105</v>
      </c>
      <c r="B252" s="71">
        <v>20467</v>
      </c>
      <c r="C252" s="71">
        <v>231021</v>
      </c>
      <c r="D252" s="71">
        <v>17904</v>
      </c>
      <c r="E252" s="82">
        <v>0.97904000000000002</v>
      </c>
      <c r="F252" s="71">
        <v>189.79</v>
      </c>
      <c r="G252" s="71">
        <v>179.04</v>
      </c>
      <c r="H252" s="106">
        <v>14.502678400000008</v>
      </c>
      <c r="I252" s="108">
        <v>0</v>
      </c>
      <c r="J252" s="43"/>
      <c r="K252" s="71">
        <v>2435.0666742945905</v>
      </c>
      <c r="L252" s="71">
        <v>0</v>
      </c>
      <c r="M252" s="71">
        <v>107.21439999999996</v>
      </c>
      <c r="N252" s="71">
        <v>0</v>
      </c>
      <c r="O252" s="106">
        <v>0</v>
      </c>
      <c r="P252" s="108">
        <v>107.21439999999996</v>
      </c>
      <c r="Q252" s="71"/>
      <c r="R252" s="106">
        <v>14.502678400000008</v>
      </c>
      <c r="S252" s="108">
        <v>107.21439999999996</v>
      </c>
    </row>
    <row r="253" spans="1:19" ht="16">
      <c r="A253" s="97" t="s">
        <v>193</v>
      </c>
      <c r="B253" s="71">
        <v>18856</v>
      </c>
      <c r="C253" s="71">
        <v>214430</v>
      </c>
      <c r="D253" s="71">
        <v>18667</v>
      </c>
      <c r="E253" s="82">
        <v>0.98667000000000005</v>
      </c>
      <c r="F253" s="71">
        <v>355.7</v>
      </c>
      <c r="G253" s="71">
        <v>186.67</v>
      </c>
      <c r="H253" s="106">
        <v>171.51831110000001</v>
      </c>
      <c r="I253" s="108">
        <v>336</v>
      </c>
      <c r="J253" s="43"/>
      <c r="K253" s="71">
        <v>1615.0666742945905</v>
      </c>
      <c r="L253" s="71">
        <v>0</v>
      </c>
      <c r="M253" s="71">
        <v>135.4982</v>
      </c>
      <c r="N253" s="71">
        <v>0</v>
      </c>
      <c r="O253" s="106">
        <v>0</v>
      </c>
      <c r="P253" s="108">
        <v>135.4982</v>
      </c>
      <c r="Q253" s="71"/>
      <c r="R253" s="106">
        <v>171.51831110000001</v>
      </c>
      <c r="S253" s="108">
        <v>471.4982</v>
      </c>
    </row>
    <row r="254" spans="1:19" ht="16">
      <c r="A254" s="97" t="s">
        <v>207</v>
      </c>
      <c r="B254" s="71">
        <v>113230</v>
      </c>
      <c r="C254" s="71">
        <v>239006</v>
      </c>
      <c r="D254" s="71">
        <v>99361</v>
      </c>
      <c r="E254" s="82">
        <v>1.7936100000000001</v>
      </c>
      <c r="F254" s="71">
        <v>109.94</v>
      </c>
      <c r="G254" s="71">
        <v>993.61</v>
      </c>
      <c r="H254" s="106">
        <v>-1672.2088321000001</v>
      </c>
      <c r="I254" s="108">
        <v>0</v>
      </c>
      <c r="J254" s="43"/>
      <c r="K254" s="71">
        <v>571.0666742945923</v>
      </c>
      <c r="L254" s="71">
        <v>0</v>
      </c>
      <c r="M254" s="71">
        <v>0</v>
      </c>
      <c r="N254" s="71">
        <v>0</v>
      </c>
      <c r="O254" s="106">
        <v>0</v>
      </c>
      <c r="P254" s="108">
        <v>0</v>
      </c>
      <c r="Q254" s="71"/>
      <c r="R254" s="106">
        <v>-1672.2088321000001</v>
      </c>
      <c r="S254" s="108">
        <v>0</v>
      </c>
    </row>
    <row r="255" spans="1:19" ht="16">
      <c r="A255" s="97" t="s">
        <v>224</v>
      </c>
      <c r="B255" s="71">
        <v>117263</v>
      </c>
      <c r="C255" s="71">
        <v>231428</v>
      </c>
      <c r="D255" s="71">
        <v>17754</v>
      </c>
      <c r="E255" s="82">
        <v>0.97753999999999996</v>
      </c>
      <c r="F255" s="71">
        <v>185.72</v>
      </c>
      <c r="G255" s="71">
        <v>177.54</v>
      </c>
      <c r="H255" s="106">
        <v>12.167548400000015</v>
      </c>
      <c r="I255" s="108">
        <v>0</v>
      </c>
      <c r="J255" s="43"/>
      <c r="K255" s="71">
        <v>848.0666742945923</v>
      </c>
      <c r="L255" s="71">
        <v>0</v>
      </c>
      <c r="M255" s="71">
        <v>0</v>
      </c>
      <c r="N255" s="71">
        <v>0</v>
      </c>
      <c r="O255" s="106">
        <v>0</v>
      </c>
      <c r="P255" s="108">
        <v>0</v>
      </c>
      <c r="Q255" s="71"/>
      <c r="R255" s="106">
        <v>12.167548400000015</v>
      </c>
      <c r="S255" s="108">
        <v>0</v>
      </c>
    </row>
    <row r="256" spans="1:19" ht="16">
      <c r="A256" s="97" t="s">
        <v>270</v>
      </c>
      <c r="B256" s="71">
        <v>9669</v>
      </c>
      <c r="C256" s="71">
        <v>217604</v>
      </c>
      <c r="D256" s="71">
        <v>9143</v>
      </c>
      <c r="E256" s="82">
        <v>0.89142999999999994</v>
      </c>
      <c r="F256" s="71">
        <v>323.95999999999998</v>
      </c>
      <c r="G256" s="71">
        <v>91.43</v>
      </c>
      <c r="H256" s="106">
        <v>242.45655509999997</v>
      </c>
      <c r="I256" s="108">
        <v>324</v>
      </c>
      <c r="J256" s="43"/>
      <c r="K256" s="71">
        <v>375.06667429459048</v>
      </c>
      <c r="L256" s="71">
        <v>0</v>
      </c>
      <c r="M256" s="71">
        <v>0</v>
      </c>
      <c r="N256" s="71">
        <v>0</v>
      </c>
      <c r="O256" s="106">
        <v>0</v>
      </c>
      <c r="P256" s="108">
        <v>0</v>
      </c>
      <c r="Q256" s="71"/>
      <c r="R256" s="106">
        <v>242.45655509999997</v>
      </c>
      <c r="S256" s="108">
        <v>324</v>
      </c>
    </row>
    <row r="257" spans="1:19" ht="16">
      <c r="A257" s="97" t="s">
        <v>285</v>
      </c>
      <c r="B257" s="71">
        <v>51048</v>
      </c>
      <c r="C257" s="71">
        <v>205795</v>
      </c>
      <c r="D257" s="71">
        <v>55557</v>
      </c>
      <c r="E257" s="82">
        <v>1.3555699999999999</v>
      </c>
      <c r="F257" s="71">
        <v>442.05</v>
      </c>
      <c r="G257" s="71">
        <v>555.57000000000005</v>
      </c>
      <c r="H257" s="106">
        <v>-311.06402489999999</v>
      </c>
      <c r="I257" s="108">
        <v>0</v>
      </c>
      <c r="J257" s="43"/>
      <c r="K257" s="71">
        <v>1639.0666742945905</v>
      </c>
      <c r="L257" s="71">
        <v>0</v>
      </c>
      <c r="M257" s="71">
        <v>0</v>
      </c>
      <c r="N257" s="71">
        <v>0</v>
      </c>
      <c r="O257" s="106">
        <v>0</v>
      </c>
      <c r="P257" s="108">
        <v>0</v>
      </c>
      <c r="Q257" s="71"/>
      <c r="R257" s="106">
        <v>-311.06402489999999</v>
      </c>
      <c r="S257" s="108">
        <v>0</v>
      </c>
    </row>
    <row r="258" spans="1:19" ht="16">
      <c r="A258" s="97" t="s">
        <v>14</v>
      </c>
      <c r="B258" s="71">
        <v>7941</v>
      </c>
      <c r="C258" s="71">
        <v>107527</v>
      </c>
      <c r="D258" s="71">
        <v>7176</v>
      </c>
      <c r="E258" s="82">
        <v>0.87175999999999998</v>
      </c>
      <c r="F258" s="71">
        <v>1424.73</v>
      </c>
      <c r="G258" s="71">
        <v>71.760000000000005</v>
      </c>
      <c r="H258" s="106">
        <v>1362.1725024</v>
      </c>
      <c r="I258" s="108">
        <v>1389</v>
      </c>
      <c r="J258" s="43"/>
      <c r="K258" s="71">
        <v>489.06667429459048</v>
      </c>
      <c r="L258" s="71">
        <v>0</v>
      </c>
      <c r="M258" s="71">
        <v>0</v>
      </c>
      <c r="N258" s="71">
        <v>0</v>
      </c>
      <c r="O258" s="106">
        <v>0</v>
      </c>
      <c r="P258" s="108">
        <v>0</v>
      </c>
      <c r="Q258" s="71"/>
      <c r="R258" s="106">
        <v>1362.1725024</v>
      </c>
      <c r="S258" s="108">
        <v>1389</v>
      </c>
    </row>
    <row r="259" spans="1:19" ht="16">
      <c r="A259" s="97" t="s">
        <v>25</v>
      </c>
      <c r="B259" s="71">
        <v>8736</v>
      </c>
      <c r="C259" s="71">
        <v>122484</v>
      </c>
      <c r="D259" s="71">
        <v>6162</v>
      </c>
      <c r="E259" s="82">
        <v>0.86162000000000005</v>
      </c>
      <c r="F259" s="71">
        <v>1275.1600000000001</v>
      </c>
      <c r="G259" s="71">
        <v>61.62</v>
      </c>
      <c r="H259" s="106">
        <v>1222.0669756</v>
      </c>
      <c r="I259" s="108">
        <v>1190</v>
      </c>
      <c r="J259" s="43"/>
      <c r="K259" s="71">
        <v>548.06667429459048</v>
      </c>
      <c r="L259" s="71">
        <v>0</v>
      </c>
      <c r="M259" s="71">
        <v>128.45939999999996</v>
      </c>
      <c r="N259" s="71">
        <v>0</v>
      </c>
      <c r="O259" s="106">
        <v>0</v>
      </c>
      <c r="P259" s="108">
        <v>128.45939999999996</v>
      </c>
      <c r="Q259" s="71"/>
      <c r="R259" s="106">
        <v>1222.0669756</v>
      </c>
      <c r="S259" s="108">
        <v>1318.4594</v>
      </c>
    </row>
    <row r="260" spans="1:19" ht="16">
      <c r="A260" s="97" t="s">
        <v>81</v>
      </c>
      <c r="B260" s="71">
        <v>4529</v>
      </c>
      <c r="C260" s="71">
        <v>29382</v>
      </c>
      <c r="D260" s="71">
        <v>10185</v>
      </c>
      <c r="E260" s="82">
        <v>0.90185000000000004</v>
      </c>
      <c r="F260" s="71">
        <v>2206.1799999999998</v>
      </c>
      <c r="G260" s="71">
        <v>101.85</v>
      </c>
      <c r="H260" s="106">
        <v>2114.3265775</v>
      </c>
      <c r="I260" s="108">
        <v>2104</v>
      </c>
      <c r="J260" s="43"/>
      <c r="K260" s="71">
        <v>1863.0666742945905</v>
      </c>
      <c r="L260" s="71">
        <v>0</v>
      </c>
      <c r="M260" s="71">
        <v>0</v>
      </c>
      <c r="N260" s="71">
        <v>0</v>
      </c>
      <c r="O260" s="106">
        <v>0</v>
      </c>
      <c r="P260" s="108">
        <v>0</v>
      </c>
      <c r="Q260" s="71"/>
      <c r="R260" s="106">
        <v>2114.3265775</v>
      </c>
      <c r="S260" s="108">
        <v>2104</v>
      </c>
    </row>
    <row r="261" spans="1:19" ht="16">
      <c r="A261" s="97" t="s">
        <v>108</v>
      </c>
      <c r="B261" s="71">
        <v>74284</v>
      </c>
      <c r="C261" s="71">
        <v>115089</v>
      </c>
      <c r="D261" s="71">
        <v>15532</v>
      </c>
      <c r="E261" s="82">
        <v>0.95531999999999995</v>
      </c>
      <c r="F261" s="71">
        <v>1349.11</v>
      </c>
      <c r="G261" s="71">
        <v>155.32</v>
      </c>
      <c r="H261" s="106">
        <v>1200.7296976</v>
      </c>
      <c r="I261" s="108">
        <v>770</v>
      </c>
      <c r="J261" s="43"/>
      <c r="K261" s="71">
        <v>597.06667429459048</v>
      </c>
      <c r="L261" s="71">
        <v>0</v>
      </c>
      <c r="M261" s="71">
        <v>0</v>
      </c>
      <c r="N261" s="71">
        <v>0</v>
      </c>
      <c r="O261" s="106">
        <v>0</v>
      </c>
      <c r="P261" s="108">
        <v>0</v>
      </c>
      <c r="Q261" s="71"/>
      <c r="R261" s="106">
        <v>1200.7296976</v>
      </c>
      <c r="S261" s="108">
        <v>770</v>
      </c>
    </row>
    <row r="262" spans="1:19" ht="16">
      <c r="A262" s="97" t="s">
        <v>177</v>
      </c>
      <c r="B262" s="71">
        <v>4876</v>
      </c>
      <c r="C262" s="71">
        <v>218790</v>
      </c>
      <c r="D262" s="71">
        <v>5174</v>
      </c>
      <c r="E262" s="82">
        <v>0.85173999999999994</v>
      </c>
      <c r="F262" s="71">
        <v>312.10000000000002</v>
      </c>
      <c r="G262" s="71">
        <v>51.74</v>
      </c>
      <c r="H262" s="106">
        <v>268.0309724</v>
      </c>
      <c r="I262" s="108">
        <v>284</v>
      </c>
      <c r="J262" s="43"/>
      <c r="K262" s="71">
        <v>693.06667429459048</v>
      </c>
      <c r="L262" s="71">
        <v>0</v>
      </c>
      <c r="M262" s="71">
        <v>0</v>
      </c>
      <c r="N262" s="71">
        <v>0</v>
      </c>
      <c r="O262" s="106">
        <v>0</v>
      </c>
      <c r="P262" s="108">
        <v>0</v>
      </c>
      <c r="Q262" s="71"/>
      <c r="R262" s="106">
        <v>268.0309724</v>
      </c>
      <c r="S262" s="108">
        <v>284</v>
      </c>
    </row>
    <row r="263" spans="1:19" ht="16">
      <c r="A263" s="97" t="s">
        <v>205</v>
      </c>
      <c r="B263" s="71">
        <v>7001</v>
      </c>
      <c r="C263" s="71">
        <v>90778</v>
      </c>
      <c r="D263" s="71">
        <v>11397</v>
      </c>
      <c r="E263" s="82">
        <v>0.91396999999999995</v>
      </c>
      <c r="F263" s="71">
        <v>1592.22</v>
      </c>
      <c r="G263" s="71">
        <v>113.97</v>
      </c>
      <c r="H263" s="106">
        <v>1488.0548391</v>
      </c>
      <c r="I263" s="108">
        <v>1540</v>
      </c>
      <c r="J263" s="43"/>
      <c r="K263" s="71">
        <v>1217.0666742945905</v>
      </c>
      <c r="L263" s="71">
        <v>0</v>
      </c>
      <c r="M263" s="71">
        <v>225.327</v>
      </c>
      <c r="N263" s="71">
        <v>0</v>
      </c>
      <c r="O263" s="106">
        <v>0</v>
      </c>
      <c r="P263" s="108">
        <v>225.327</v>
      </c>
      <c r="Q263" s="71"/>
      <c r="R263" s="106">
        <v>1488.0548391</v>
      </c>
      <c r="S263" s="108">
        <v>1765.327</v>
      </c>
    </row>
    <row r="264" spans="1:19" ht="16">
      <c r="A264" s="97" t="s">
        <v>271</v>
      </c>
      <c r="B264" s="71">
        <v>11904</v>
      </c>
      <c r="C264" s="71">
        <v>98475</v>
      </c>
      <c r="D264" s="71">
        <v>12330</v>
      </c>
      <c r="E264" s="82">
        <v>0.92330000000000001</v>
      </c>
      <c r="F264" s="71">
        <v>1515.25</v>
      </c>
      <c r="G264" s="71">
        <v>123.3</v>
      </c>
      <c r="H264" s="106">
        <v>1401.4071100000001</v>
      </c>
      <c r="I264" s="108">
        <v>1512</v>
      </c>
      <c r="J264" s="43"/>
      <c r="K264" s="71">
        <v>197.06667429459048</v>
      </c>
      <c r="L264" s="71">
        <v>0</v>
      </c>
      <c r="M264" s="71">
        <v>0</v>
      </c>
      <c r="N264" s="71">
        <v>0</v>
      </c>
      <c r="O264" s="106">
        <v>0</v>
      </c>
      <c r="P264" s="108">
        <v>0</v>
      </c>
      <c r="Q264" s="71"/>
      <c r="R264" s="106">
        <v>1401.4071100000001</v>
      </c>
      <c r="S264" s="108">
        <v>1512</v>
      </c>
    </row>
    <row r="265" spans="1:19" ht="16">
      <c r="A265" s="97" t="s">
        <v>286</v>
      </c>
      <c r="B265" s="71">
        <v>77435</v>
      </c>
      <c r="C265" s="71">
        <v>121286</v>
      </c>
      <c r="D265" s="71">
        <v>64714</v>
      </c>
      <c r="E265" s="82">
        <v>1.4471400000000001</v>
      </c>
      <c r="F265" s="71">
        <v>1287.1400000000001</v>
      </c>
      <c r="G265" s="71">
        <v>647.14</v>
      </c>
      <c r="H265" s="106">
        <v>350.63782040000001</v>
      </c>
      <c r="I265" s="108">
        <v>341</v>
      </c>
      <c r="J265" s="43"/>
      <c r="K265" s="71">
        <v>555.0666742945923</v>
      </c>
      <c r="L265" s="71">
        <v>0</v>
      </c>
      <c r="M265" s="71">
        <v>0</v>
      </c>
      <c r="N265" s="71">
        <v>0</v>
      </c>
      <c r="O265" s="106">
        <v>0</v>
      </c>
      <c r="P265" s="108">
        <v>0</v>
      </c>
      <c r="Q265" s="71"/>
      <c r="R265" s="106">
        <v>350.63782040000001</v>
      </c>
      <c r="S265" s="108">
        <v>341</v>
      </c>
    </row>
    <row r="266" spans="1:19" ht="16">
      <c r="A266" s="97" t="s">
        <v>15</v>
      </c>
      <c r="B266" s="71">
        <v>12375</v>
      </c>
      <c r="C266" s="71">
        <v>221167</v>
      </c>
      <c r="D266" s="71">
        <v>2372</v>
      </c>
      <c r="E266" s="82">
        <v>0.82372000000000001</v>
      </c>
      <c r="F266" s="71">
        <v>288.33</v>
      </c>
      <c r="G266" s="71">
        <v>23.72</v>
      </c>
      <c r="H266" s="106">
        <v>268.79136159999996</v>
      </c>
      <c r="I266" s="108">
        <v>432</v>
      </c>
      <c r="J266" s="43"/>
      <c r="K266" s="71">
        <v>2929.0666742945905</v>
      </c>
      <c r="L266" s="71">
        <v>0</v>
      </c>
      <c r="M266" s="71">
        <v>0</v>
      </c>
      <c r="N266" s="71">
        <v>0</v>
      </c>
      <c r="O266" s="106">
        <v>0</v>
      </c>
      <c r="P266" s="108">
        <v>0</v>
      </c>
      <c r="Q266" s="71"/>
      <c r="R266" s="106">
        <v>268.79136159999996</v>
      </c>
      <c r="S266" s="108">
        <v>432</v>
      </c>
    </row>
    <row r="267" spans="1:19" ht="16">
      <c r="A267" s="97" t="s">
        <v>31</v>
      </c>
      <c r="B267" s="71">
        <v>3158</v>
      </c>
      <c r="C267" s="71">
        <v>24829</v>
      </c>
      <c r="D267" s="71">
        <v>2413</v>
      </c>
      <c r="E267" s="82">
        <v>0.82413000000000003</v>
      </c>
      <c r="F267" s="71">
        <v>2251.71</v>
      </c>
      <c r="G267" s="71">
        <v>24.13</v>
      </c>
      <c r="H267" s="106">
        <v>2231.8237431000002</v>
      </c>
      <c r="I267" s="108">
        <v>2117</v>
      </c>
      <c r="J267" s="43"/>
      <c r="K267" s="71">
        <v>4528.0666742945905</v>
      </c>
      <c r="L267" s="71">
        <v>0</v>
      </c>
      <c r="M267" s="71">
        <v>48.019799999999975</v>
      </c>
      <c r="N267" s="71">
        <v>0</v>
      </c>
      <c r="O267" s="106">
        <v>0</v>
      </c>
      <c r="P267" s="108">
        <v>48.019799999999975</v>
      </c>
      <c r="Q267" s="71"/>
      <c r="R267" s="106">
        <v>2231.8237431000002</v>
      </c>
      <c r="S267" s="108">
        <v>2165.0198</v>
      </c>
    </row>
    <row r="268" spans="1:19" ht="16">
      <c r="A268" s="97" t="s">
        <v>134</v>
      </c>
      <c r="B268" s="71">
        <v>11221</v>
      </c>
      <c r="C268" s="71">
        <v>50309</v>
      </c>
      <c r="D268" s="71">
        <v>12243</v>
      </c>
      <c r="E268" s="82">
        <v>0.92242999999999997</v>
      </c>
      <c r="F268" s="71">
        <v>1996.91</v>
      </c>
      <c r="G268" s="71">
        <v>122.43</v>
      </c>
      <c r="H268" s="106">
        <v>1883.9768951000001</v>
      </c>
      <c r="I268" s="108">
        <v>1792</v>
      </c>
      <c r="J268" s="43"/>
      <c r="K268" s="71">
        <v>1492.0666742945905</v>
      </c>
      <c r="L268" s="71">
        <v>0</v>
      </c>
      <c r="M268" s="71">
        <v>0</v>
      </c>
      <c r="N268" s="71">
        <v>0</v>
      </c>
      <c r="O268" s="106">
        <v>0</v>
      </c>
      <c r="P268" s="108">
        <v>0</v>
      </c>
      <c r="Q268" s="71"/>
      <c r="R268" s="106">
        <v>1883.9768951000001</v>
      </c>
      <c r="S268" s="108">
        <v>1792</v>
      </c>
    </row>
    <row r="269" spans="1:19" ht="16">
      <c r="A269" s="97" t="s">
        <v>138</v>
      </c>
      <c r="B269" s="71">
        <v>3458</v>
      </c>
      <c r="C269" s="71">
        <v>35679</v>
      </c>
      <c r="D269" s="71">
        <v>3033</v>
      </c>
      <c r="E269" s="82">
        <v>0.83033000000000001</v>
      </c>
      <c r="F269" s="71">
        <v>2143.21</v>
      </c>
      <c r="G269" s="71">
        <v>30.33</v>
      </c>
      <c r="H269" s="106">
        <v>2118.0260911</v>
      </c>
      <c r="I269" s="108">
        <v>2023</v>
      </c>
      <c r="J269" s="43"/>
      <c r="K269" s="71">
        <v>4234.0666742945905</v>
      </c>
      <c r="L269" s="71">
        <v>0</v>
      </c>
      <c r="M269" s="71">
        <v>0</v>
      </c>
      <c r="N269" s="71">
        <v>0</v>
      </c>
      <c r="O269" s="106">
        <v>0</v>
      </c>
      <c r="P269" s="108">
        <v>0</v>
      </c>
      <c r="Q269" s="71"/>
      <c r="R269" s="106">
        <v>2118.0260911</v>
      </c>
      <c r="S269" s="108">
        <v>2023</v>
      </c>
    </row>
    <row r="270" spans="1:19" ht="16">
      <c r="A270" s="97" t="s">
        <v>156</v>
      </c>
      <c r="B270" s="71">
        <v>14970</v>
      </c>
      <c r="C270" s="71">
        <v>218342</v>
      </c>
      <c r="D270" s="71">
        <v>7066</v>
      </c>
      <c r="E270" s="82">
        <v>0.87065999999999999</v>
      </c>
      <c r="F270" s="71">
        <v>316.58</v>
      </c>
      <c r="G270" s="71">
        <v>70.66</v>
      </c>
      <c r="H270" s="106">
        <v>255.05916439999999</v>
      </c>
      <c r="I270" s="108">
        <v>433</v>
      </c>
      <c r="J270" s="43"/>
      <c r="K270" s="71">
        <v>28.066674294590484</v>
      </c>
      <c r="L270" s="71">
        <v>0</v>
      </c>
      <c r="M270" s="71">
        <v>0</v>
      </c>
      <c r="N270" s="71">
        <v>0</v>
      </c>
      <c r="O270" s="106">
        <v>0</v>
      </c>
      <c r="P270" s="108">
        <v>0</v>
      </c>
      <c r="Q270" s="71"/>
      <c r="R270" s="106">
        <v>255.05916439999999</v>
      </c>
      <c r="S270" s="108">
        <v>433</v>
      </c>
    </row>
    <row r="271" spans="1:19" ht="16">
      <c r="A271" s="97" t="s">
        <v>159</v>
      </c>
      <c r="B271" s="71">
        <v>4224</v>
      </c>
      <c r="C271" s="71">
        <v>104137</v>
      </c>
      <c r="D271" s="71">
        <v>3947</v>
      </c>
      <c r="E271" s="82">
        <v>0.83946999999999994</v>
      </c>
      <c r="F271" s="71">
        <v>1458.63</v>
      </c>
      <c r="G271" s="71">
        <v>39.47</v>
      </c>
      <c r="H271" s="106">
        <v>1425.4961191000002</v>
      </c>
      <c r="I271" s="108">
        <v>1367</v>
      </c>
      <c r="J271" s="43"/>
      <c r="K271" s="71">
        <v>1708.0666742945905</v>
      </c>
      <c r="L271" s="71">
        <v>0</v>
      </c>
      <c r="M271" s="71">
        <v>0</v>
      </c>
      <c r="N271" s="71">
        <v>0</v>
      </c>
      <c r="O271" s="106">
        <v>0</v>
      </c>
      <c r="P271" s="108">
        <v>0</v>
      </c>
      <c r="Q271" s="71"/>
      <c r="R271" s="106">
        <v>1425.4961191000002</v>
      </c>
      <c r="S271" s="108">
        <v>1367</v>
      </c>
    </row>
    <row r="272" spans="1:19" ht="16">
      <c r="A272" s="97" t="s">
        <v>178</v>
      </c>
      <c r="B272" s="71">
        <v>9787</v>
      </c>
      <c r="C272" s="71">
        <v>232196</v>
      </c>
      <c r="D272" s="71">
        <v>6759</v>
      </c>
      <c r="E272" s="82">
        <v>0.86758999999999997</v>
      </c>
      <c r="F272" s="71">
        <v>178.04</v>
      </c>
      <c r="G272" s="71">
        <v>67.59</v>
      </c>
      <c r="H272" s="106">
        <v>119.39959189999999</v>
      </c>
      <c r="I272" s="108">
        <v>382</v>
      </c>
      <c r="J272" s="43"/>
      <c r="K272" s="71">
        <v>11.066674294590484</v>
      </c>
      <c r="L272" s="71">
        <v>0</v>
      </c>
      <c r="M272" s="71">
        <v>0</v>
      </c>
      <c r="N272" s="71">
        <v>0</v>
      </c>
      <c r="O272" s="106">
        <v>0</v>
      </c>
      <c r="P272" s="108">
        <v>0</v>
      </c>
      <c r="Q272" s="71"/>
      <c r="R272" s="106">
        <v>119.39959189999999</v>
      </c>
      <c r="S272" s="108">
        <v>382</v>
      </c>
    </row>
    <row r="273" spans="1:19" ht="16">
      <c r="A273" s="97" t="s">
        <v>188</v>
      </c>
      <c r="B273" s="71">
        <v>67233</v>
      </c>
      <c r="C273" s="71">
        <v>135033</v>
      </c>
      <c r="D273" s="71">
        <v>74402</v>
      </c>
      <c r="E273" s="82">
        <v>1.5440199999999999</v>
      </c>
      <c r="F273" s="71">
        <v>1149.67</v>
      </c>
      <c r="G273" s="71">
        <v>744.02</v>
      </c>
      <c r="H273" s="106">
        <v>0.88823960000013358</v>
      </c>
      <c r="I273" s="108">
        <v>121</v>
      </c>
      <c r="J273" s="43"/>
      <c r="K273" s="71">
        <v>2883.0666742945923</v>
      </c>
      <c r="L273" s="71">
        <v>0</v>
      </c>
      <c r="M273" s="71">
        <v>0</v>
      </c>
      <c r="N273" s="71">
        <v>0</v>
      </c>
      <c r="O273" s="106">
        <v>0</v>
      </c>
      <c r="P273" s="108">
        <v>0</v>
      </c>
      <c r="Q273" s="71"/>
      <c r="R273" s="106">
        <v>0.88823960000013358</v>
      </c>
      <c r="S273" s="108">
        <v>121</v>
      </c>
    </row>
    <row r="274" spans="1:19" ht="16">
      <c r="A274" s="97" t="s">
        <v>196</v>
      </c>
      <c r="B274" s="71">
        <v>1969</v>
      </c>
      <c r="C274" s="71">
        <v>18480</v>
      </c>
      <c r="D274" s="71">
        <v>2436</v>
      </c>
      <c r="E274" s="82">
        <v>0.82435999999999998</v>
      </c>
      <c r="F274" s="71">
        <v>2315.1999999999998</v>
      </c>
      <c r="G274" s="71">
        <v>24.36</v>
      </c>
      <c r="H274" s="106">
        <v>2295.1185903999999</v>
      </c>
      <c r="I274" s="108">
        <v>2236</v>
      </c>
      <c r="J274" s="43"/>
      <c r="K274" s="71">
        <v>949.06667429459048</v>
      </c>
      <c r="L274" s="71">
        <v>0</v>
      </c>
      <c r="M274" s="71">
        <v>0</v>
      </c>
      <c r="N274" s="71">
        <v>0</v>
      </c>
      <c r="O274" s="106">
        <v>0</v>
      </c>
      <c r="P274" s="108">
        <v>0</v>
      </c>
      <c r="Q274" s="71"/>
      <c r="R274" s="106">
        <v>2295.1185903999999</v>
      </c>
      <c r="S274" s="108">
        <v>2236</v>
      </c>
    </row>
    <row r="275" spans="1:19" ht="16">
      <c r="A275" s="97" t="s">
        <v>202</v>
      </c>
      <c r="B275" s="71">
        <v>3738</v>
      </c>
      <c r="C275" s="71">
        <v>26289</v>
      </c>
      <c r="D275" s="71">
        <v>5747</v>
      </c>
      <c r="E275" s="82">
        <v>0.85746999999999995</v>
      </c>
      <c r="F275" s="71">
        <v>2237.11</v>
      </c>
      <c r="G275" s="71">
        <v>57.47</v>
      </c>
      <c r="H275" s="106">
        <v>2187.8311991</v>
      </c>
      <c r="I275" s="108">
        <v>2136</v>
      </c>
      <c r="J275" s="43"/>
      <c r="K275" s="71">
        <v>291.06667429459048</v>
      </c>
      <c r="L275" s="71">
        <v>0</v>
      </c>
      <c r="M275" s="71">
        <v>1016.6805999999999</v>
      </c>
      <c r="N275" s="71">
        <v>516.68059999999991</v>
      </c>
      <c r="O275" s="106">
        <v>516.68059999999991</v>
      </c>
      <c r="P275" s="108">
        <v>1016.6805999999999</v>
      </c>
      <c r="Q275" s="71"/>
      <c r="R275" s="106">
        <v>2704.5117990999997</v>
      </c>
      <c r="S275" s="108">
        <v>3152.6805999999997</v>
      </c>
    </row>
    <row r="276" spans="1:19" ht="16">
      <c r="A276" s="97" t="s">
        <v>240</v>
      </c>
      <c r="B276" s="71">
        <v>140205</v>
      </c>
      <c r="C276" s="71">
        <v>200390</v>
      </c>
      <c r="D276" s="71">
        <v>132235</v>
      </c>
      <c r="E276" s="82">
        <v>2.12235</v>
      </c>
      <c r="F276" s="71">
        <v>496.1</v>
      </c>
      <c r="G276" s="71">
        <v>1322.35</v>
      </c>
      <c r="H276" s="106">
        <v>-2310.3895224999997</v>
      </c>
      <c r="I276" s="108">
        <v>0</v>
      </c>
      <c r="J276" s="43"/>
      <c r="K276" s="71">
        <v>121.06667429460231</v>
      </c>
      <c r="L276" s="71">
        <v>0</v>
      </c>
      <c r="M276" s="71">
        <v>0</v>
      </c>
      <c r="N276" s="71">
        <v>0</v>
      </c>
      <c r="O276" s="106">
        <v>0</v>
      </c>
      <c r="P276" s="108">
        <v>0</v>
      </c>
      <c r="Q276" s="71"/>
      <c r="R276" s="106">
        <v>-2310.3895224999997</v>
      </c>
      <c r="S276" s="108">
        <v>0</v>
      </c>
    </row>
    <row r="277" spans="1:19" ht="16">
      <c r="A277" s="97" t="s">
        <v>255</v>
      </c>
      <c r="B277" s="71">
        <v>5326</v>
      </c>
      <c r="C277" s="71">
        <v>24622</v>
      </c>
      <c r="D277" s="71">
        <v>6393</v>
      </c>
      <c r="E277" s="82">
        <v>0.86392999999999998</v>
      </c>
      <c r="F277" s="71">
        <v>2253.7800000000002</v>
      </c>
      <c r="G277" s="71">
        <v>63.93</v>
      </c>
      <c r="H277" s="106">
        <v>2198.5489551000001</v>
      </c>
      <c r="I277" s="108">
        <v>2101</v>
      </c>
      <c r="J277" s="43"/>
      <c r="K277" s="71">
        <v>-767.93332570540952</v>
      </c>
      <c r="L277" s="71">
        <v>0</v>
      </c>
      <c r="M277" s="71">
        <v>281.40719999999999</v>
      </c>
      <c r="N277" s="71">
        <v>0</v>
      </c>
      <c r="O277" s="106">
        <v>0</v>
      </c>
      <c r="P277" s="108">
        <v>281.40719999999999</v>
      </c>
      <c r="Q277" s="71"/>
      <c r="R277" s="106">
        <v>2198.5489551000001</v>
      </c>
      <c r="S277" s="108">
        <v>2382.4072000000001</v>
      </c>
    </row>
    <row r="278" spans="1:19" ht="16">
      <c r="A278" s="97" t="s">
        <v>257</v>
      </c>
      <c r="B278" s="71">
        <v>9192</v>
      </c>
      <c r="C278" s="71">
        <v>215527</v>
      </c>
      <c r="D278" s="71">
        <v>5504</v>
      </c>
      <c r="E278" s="82">
        <v>0.85504000000000002</v>
      </c>
      <c r="F278" s="71">
        <v>344.73</v>
      </c>
      <c r="G278" s="71">
        <v>55.04</v>
      </c>
      <c r="H278" s="106">
        <v>297.66859840000001</v>
      </c>
      <c r="I278" s="108">
        <v>385</v>
      </c>
      <c r="J278" s="43"/>
      <c r="K278" s="71">
        <v>197.06667429459048</v>
      </c>
      <c r="L278" s="71">
        <v>0</v>
      </c>
      <c r="M278" s="71">
        <v>0</v>
      </c>
      <c r="N278" s="71">
        <v>0</v>
      </c>
      <c r="O278" s="106">
        <v>0</v>
      </c>
      <c r="P278" s="108">
        <v>0</v>
      </c>
      <c r="Q278" s="71"/>
      <c r="R278" s="106">
        <v>297.66859840000001</v>
      </c>
      <c r="S278" s="108">
        <v>385</v>
      </c>
    </row>
    <row r="279" spans="1:19" ht="16">
      <c r="A279" s="97" t="s">
        <v>261</v>
      </c>
      <c r="B279" s="71">
        <v>122316</v>
      </c>
      <c r="C279" s="71">
        <v>217720</v>
      </c>
      <c r="D279" s="71">
        <v>8963</v>
      </c>
      <c r="E279" s="82">
        <v>0.88963000000000003</v>
      </c>
      <c r="F279" s="71">
        <v>322.8</v>
      </c>
      <c r="G279" s="71">
        <v>89.63</v>
      </c>
      <c r="H279" s="106">
        <v>243.0624631</v>
      </c>
      <c r="I279" s="108">
        <v>0</v>
      </c>
      <c r="J279" s="43"/>
      <c r="K279" s="71">
        <v>279.06667429459048</v>
      </c>
      <c r="L279" s="71">
        <v>0</v>
      </c>
      <c r="M279" s="71">
        <v>499.13479999999998</v>
      </c>
      <c r="N279" s="71">
        <v>0</v>
      </c>
      <c r="O279" s="106">
        <v>0</v>
      </c>
      <c r="P279" s="108">
        <v>499.13479999999998</v>
      </c>
      <c r="Q279" s="71"/>
      <c r="R279" s="106">
        <v>243.0624631</v>
      </c>
      <c r="S279" s="108">
        <v>499.13479999999998</v>
      </c>
    </row>
    <row r="280" spans="1:19" ht="16">
      <c r="A280" s="97" t="s">
        <v>273</v>
      </c>
      <c r="B280" s="71">
        <v>2492</v>
      </c>
      <c r="C280" s="71">
        <v>34336</v>
      </c>
      <c r="D280" s="71">
        <v>2782</v>
      </c>
      <c r="E280" s="82">
        <v>0.82782</v>
      </c>
      <c r="F280" s="71">
        <v>2156.64</v>
      </c>
      <c r="G280" s="71">
        <v>27.82</v>
      </c>
      <c r="H280" s="106">
        <v>2133.6100475999997</v>
      </c>
      <c r="I280" s="108">
        <v>2032</v>
      </c>
      <c r="J280" s="43"/>
      <c r="K280" s="71">
        <v>3952.0666742945905</v>
      </c>
      <c r="L280" s="71">
        <v>0</v>
      </c>
      <c r="M280" s="71">
        <v>0</v>
      </c>
      <c r="N280" s="71">
        <v>0</v>
      </c>
      <c r="O280" s="106">
        <v>0</v>
      </c>
      <c r="P280" s="108">
        <v>0</v>
      </c>
      <c r="Q280" s="71"/>
      <c r="R280" s="106">
        <v>2133.6100475999997</v>
      </c>
      <c r="S280" s="108">
        <v>2032</v>
      </c>
    </row>
    <row r="281" spans="1:19" ht="16">
      <c r="A281" s="97" t="s">
        <v>9</v>
      </c>
      <c r="B281" s="71">
        <v>2122</v>
      </c>
      <c r="C281" s="71">
        <v>10345</v>
      </c>
      <c r="D281" s="71">
        <v>2667</v>
      </c>
      <c r="E281" s="82">
        <v>0.82667000000000002</v>
      </c>
      <c r="F281" s="71">
        <v>2396.5500000000002</v>
      </c>
      <c r="G281" s="71">
        <v>26.67</v>
      </c>
      <c r="H281" s="106">
        <v>2374.5027111000004</v>
      </c>
      <c r="I281" s="108">
        <v>2348</v>
      </c>
      <c r="J281" s="43"/>
      <c r="K281" s="71">
        <v>2152.0666742945905</v>
      </c>
      <c r="L281" s="71">
        <v>0</v>
      </c>
      <c r="M281" s="71">
        <v>0</v>
      </c>
      <c r="N281" s="71">
        <v>0</v>
      </c>
      <c r="O281" s="106">
        <v>0</v>
      </c>
      <c r="P281" s="108">
        <v>0</v>
      </c>
      <c r="Q281" s="71"/>
      <c r="R281" s="106">
        <v>2374.5027111000004</v>
      </c>
      <c r="S281" s="108">
        <v>2348</v>
      </c>
    </row>
    <row r="282" spans="1:19" ht="16">
      <c r="A282" s="97" t="s">
        <v>336</v>
      </c>
      <c r="B282" s="71">
        <v>5408</v>
      </c>
      <c r="C282" s="71">
        <v>32013</v>
      </c>
      <c r="D282" s="71">
        <v>6111</v>
      </c>
      <c r="E282" s="82">
        <v>0.86111000000000004</v>
      </c>
      <c r="F282" s="71">
        <v>2179.87</v>
      </c>
      <c r="G282" s="71">
        <v>61.11</v>
      </c>
      <c r="H282" s="106">
        <v>2127.2475678999999</v>
      </c>
      <c r="I282" s="108">
        <v>2029</v>
      </c>
      <c r="J282" s="43"/>
      <c r="K282" s="71">
        <v>-472.93332570540952</v>
      </c>
      <c r="L282" s="71">
        <v>0</v>
      </c>
      <c r="M282" s="71">
        <v>455.02439999999996</v>
      </c>
      <c r="N282" s="71">
        <v>0</v>
      </c>
      <c r="O282" s="106">
        <v>0</v>
      </c>
      <c r="P282" s="108">
        <v>455.02439999999996</v>
      </c>
      <c r="Q282" s="71"/>
      <c r="R282" s="106">
        <v>2127.2475678999999</v>
      </c>
      <c r="S282" s="108">
        <v>2484.0243999999998</v>
      </c>
    </row>
    <row r="283" spans="1:19" ht="16">
      <c r="A283" s="97" t="s">
        <v>0</v>
      </c>
      <c r="B283" s="71">
        <v>74288</v>
      </c>
      <c r="C283" s="71">
        <v>177751</v>
      </c>
      <c r="D283" s="71">
        <v>28048</v>
      </c>
      <c r="E283" s="82">
        <v>1.0804800000000001</v>
      </c>
      <c r="F283" s="71">
        <v>722.49</v>
      </c>
      <c r="G283" s="71">
        <v>280.48</v>
      </c>
      <c r="H283" s="106">
        <v>419.43696959999994</v>
      </c>
      <c r="I283" s="108">
        <v>0</v>
      </c>
      <c r="J283" s="43"/>
      <c r="K283" s="71">
        <v>847.0666742945923</v>
      </c>
      <c r="L283" s="71">
        <v>0</v>
      </c>
      <c r="M283" s="71">
        <v>2315.232</v>
      </c>
      <c r="N283" s="71">
        <v>1815.232</v>
      </c>
      <c r="O283" s="106">
        <v>1815.232</v>
      </c>
      <c r="P283" s="108">
        <v>2315.232</v>
      </c>
      <c r="Q283" s="71"/>
      <c r="R283" s="106">
        <v>2234.6689695999999</v>
      </c>
      <c r="S283" s="108">
        <v>2315.232</v>
      </c>
    </row>
    <row r="284" spans="1:19" ht="16">
      <c r="A284" s="97" t="s">
        <v>57</v>
      </c>
      <c r="B284" s="71">
        <v>15284</v>
      </c>
      <c r="C284" s="71">
        <v>23974</v>
      </c>
      <c r="D284" s="71">
        <v>17420</v>
      </c>
      <c r="E284" s="82">
        <v>0.97419999999999995</v>
      </c>
      <c r="F284" s="71">
        <v>2260.2600000000002</v>
      </c>
      <c r="G284" s="71">
        <v>174.2</v>
      </c>
      <c r="H284" s="106">
        <v>2090.5543600000001</v>
      </c>
      <c r="I284" s="108">
        <v>2022</v>
      </c>
      <c r="J284" s="43"/>
      <c r="K284" s="71">
        <v>304.06667429460322</v>
      </c>
      <c r="L284" s="71">
        <v>0</v>
      </c>
      <c r="M284" s="71">
        <v>2919.5304000000001</v>
      </c>
      <c r="N284" s="71">
        <v>2419.5304000000001</v>
      </c>
      <c r="O284" s="106">
        <v>2419.5304000000001</v>
      </c>
      <c r="P284" s="108">
        <v>2919.5304000000001</v>
      </c>
      <c r="Q284" s="71"/>
      <c r="R284" s="106">
        <v>4510.0847599999997</v>
      </c>
      <c r="S284" s="108">
        <v>4941.5303999999996</v>
      </c>
    </row>
    <row r="285" spans="1:19" ht="16">
      <c r="A285" s="97" t="s">
        <v>68</v>
      </c>
      <c r="B285" s="71">
        <v>9710</v>
      </c>
      <c r="C285" s="71">
        <v>36245</v>
      </c>
      <c r="D285" s="71">
        <v>9340</v>
      </c>
      <c r="E285" s="82">
        <v>0.89339999999999997</v>
      </c>
      <c r="F285" s="71">
        <v>2137.5500000000002</v>
      </c>
      <c r="G285" s="71">
        <v>93.4</v>
      </c>
      <c r="H285" s="106">
        <v>2054.10644</v>
      </c>
      <c r="I285" s="108">
        <v>1966</v>
      </c>
      <c r="J285" s="43"/>
      <c r="K285" s="71">
        <v>1349.0666742945905</v>
      </c>
      <c r="L285" s="71">
        <v>0</v>
      </c>
      <c r="M285" s="71">
        <v>1101.3825999999999</v>
      </c>
      <c r="N285" s="71">
        <v>601.38259999999991</v>
      </c>
      <c r="O285" s="106">
        <v>601.38259999999991</v>
      </c>
      <c r="P285" s="108">
        <v>1101.3825999999999</v>
      </c>
      <c r="Q285" s="71"/>
      <c r="R285" s="106">
        <v>2655.4890399999999</v>
      </c>
      <c r="S285" s="108">
        <v>3067.3825999999999</v>
      </c>
    </row>
    <row r="286" spans="1:19" ht="16">
      <c r="A286" s="97" t="s">
        <v>89</v>
      </c>
      <c r="B286" s="71">
        <v>3334</v>
      </c>
      <c r="C286" s="71">
        <v>22356</v>
      </c>
      <c r="D286" s="71">
        <v>4760</v>
      </c>
      <c r="E286" s="82">
        <v>0.84760000000000002</v>
      </c>
      <c r="F286" s="71">
        <v>2276.44</v>
      </c>
      <c r="G286" s="71">
        <v>47.6</v>
      </c>
      <c r="H286" s="106">
        <v>2236.0942399999999</v>
      </c>
      <c r="I286" s="108">
        <v>2169</v>
      </c>
      <c r="J286" s="43"/>
      <c r="K286" s="71">
        <v>1828.0666742945905</v>
      </c>
      <c r="L286" s="71">
        <v>0</v>
      </c>
      <c r="M286" s="71">
        <v>2195.0418</v>
      </c>
      <c r="N286" s="71">
        <v>1695.0418</v>
      </c>
      <c r="O286" s="106">
        <v>1695.0418</v>
      </c>
      <c r="P286" s="108">
        <v>2195.0418</v>
      </c>
      <c r="Q286" s="71"/>
      <c r="R286" s="106">
        <v>3931.1360399999999</v>
      </c>
      <c r="S286" s="108">
        <v>4364.0418</v>
      </c>
    </row>
    <row r="287" spans="1:19" ht="16">
      <c r="A287" s="97" t="s">
        <v>92</v>
      </c>
      <c r="B287" s="71">
        <v>16247</v>
      </c>
      <c r="C287" s="71">
        <v>142773</v>
      </c>
      <c r="D287" s="71">
        <v>15729</v>
      </c>
      <c r="E287" s="82">
        <v>0.95728999999999997</v>
      </c>
      <c r="F287" s="71">
        <v>1072.27</v>
      </c>
      <c r="G287" s="71">
        <v>157.29</v>
      </c>
      <c r="H287" s="106">
        <v>921.69785590000004</v>
      </c>
      <c r="I287" s="108">
        <v>876</v>
      </c>
      <c r="J287" s="43"/>
      <c r="K287" s="71">
        <v>83.066674294590484</v>
      </c>
      <c r="L287" s="71">
        <v>0</v>
      </c>
      <c r="M287" s="71">
        <v>2141.7231999999999</v>
      </c>
      <c r="N287" s="71">
        <v>1641.7231999999999</v>
      </c>
      <c r="O287" s="106">
        <v>1641.7231999999999</v>
      </c>
      <c r="P287" s="108">
        <v>2141.7231999999999</v>
      </c>
      <c r="Q287" s="71"/>
      <c r="R287" s="106">
        <v>2563.4210558999998</v>
      </c>
      <c r="S287" s="108">
        <v>3017.7231999999999</v>
      </c>
    </row>
    <row r="288" spans="1:19" ht="16">
      <c r="A288" s="97" t="s">
        <v>102</v>
      </c>
      <c r="B288" s="71">
        <v>19585</v>
      </c>
      <c r="C288" s="71">
        <v>22057</v>
      </c>
      <c r="D288" s="71">
        <v>22423</v>
      </c>
      <c r="E288" s="82">
        <v>1.02423</v>
      </c>
      <c r="F288" s="71">
        <v>2279.4299999999998</v>
      </c>
      <c r="G288" s="71">
        <v>224.23</v>
      </c>
      <c r="H288" s="106">
        <v>2049.7669071</v>
      </c>
      <c r="I288" s="108">
        <v>2020</v>
      </c>
      <c r="J288" s="43"/>
      <c r="K288" s="71">
        <v>559.06667429460231</v>
      </c>
      <c r="L288" s="71">
        <v>0</v>
      </c>
      <c r="M288" s="71">
        <v>2725.6098000000002</v>
      </c>
      <c r="N288" s="71">
        <v>2225.6098000000002</v>
      </c>
      <c r="O288" s="106">
        <v>2225.6098000000002</v>
      </c>
      <c r="P288" s="108">
        <v>2725.6098000000002</v>
      </c>
      <c r="Q288" s="71"/>
      <c r="R288" s="106">
        <v>4275.3767071000002</v>
      </c>
      <c r="S288" s="108">
        <v>4745.6098000000002</v>
      </c>
    </row>
    <row r="289" spans="1:19" ht="16">
      <c r="A289" s="97" t="s">
        <v>132</v>
      </c>
      <c r="B289" s="71">
        <v>99845</v>
      </c>
      <c r="C289" s="71">
        <v>179712</v>
      </c>
      <c r="D289" s="71">
        <v>79244</v>
      </c>
      <c r="E289" s="82">
        <v>1.5924399999999999</v>
      </c>
      <c r="F289" s="71">
        <v>702.88</v>
      </c>
      <c r="G289" s="71">
        <v>792.44</v>
      </c>
      <c r="H289" s="106">
        <v>-559.03315359999999</v>
      </c>
      <c r="I289" s="108">
        <v>0</v>
      </c>
      <c r="J289" s="43"/>
      <c r="K289" s="71">
        <v>-405.93332570539769</v>
      </c>
      <c r="L289" s="71">
        <v>0</v>
      </c>
      <c r="M289" s="71">
        <v>1757.924</v>
      </c>
      <c r="N289" s="71">
        <v>1257.924</v>
      </c>
      <c r="O289" s="106">
        <v>1257.924</v>
      </c>
      <c r="P289" s="108">
        <v>1757.924</v>
      </c>
      <c r="Q289" s="71"/>
      <c r="R289" s="106">
        <v>698.89084639999999</v>
      </c>
      <c r="S289" s="108">
        <v>1757.924</v>
      </c>
    </row>
    <row r="290" spans="1:19" ht="16">
      <c r="A290" s="97" t="s">
        <v>173</v>
      </c>
      <c r="B290" s="71">
        <v>3381</v>
      </c>
      <c r="C290" s="71">
        <v>12848</v>
      </c>
      <c r="D290" s="71">
        <v>5883</v>
      </c>
      <c r="E290" s="82">
        <v>0.85882999999999998</v>
      </c>
      <c r="F290" s="71">
        <v>2371.52</v>
      </c>
      <c r="G290" s="71">
        <v>58.83</v>
      </c>
      <c r="H290" s="106">
        <v>2320.9950310999998</v>
      </c>
      <c r="I290" s="108">
        <v>2299</v>
      </c>
      <c r="J290" s="43"/>
      <c r="K290" s="71">
        <v>-1318.9333257054095</v>
      </c>
      <c r="L290" s="71">
        <v>0</v>
      </c>
      <c r="M290" s="71">
        <v>2151.9423999999999</v>
      </c>
      <c r="N290" s="71">
        <v>1651.9423999999999</v>
      </c>
      <c r="O290" s="106">
        <v>1651.9423999999999</v>
      </c>
      <c r="P290" s="108">
        <v>2151.9423999999999</v>
      </c>
      <c r="Q290" s="71"/>
      <c r="R290" s="106">
        <v>3972.9374310999997</v>
      </c>
      <c r="S290" s="108">
        <v>4450.9423999999999</v>
      </c>
    </row>
    <row r="291" spans="1:19" ht="16">
      <c r="A291" s="97" t="s">
        <v>176</v>
      </c>
      <c r="B291" s="71">
        <v>43535</v>
      </c>
      <c r="C291" s="71">
        <v>228687</v>
      </c>
      <c r="D291" s="71">
        <v>42362</v>
      </c>
      <c r="E291" s="82">
        <v>1.2236199999999999</v>
      </c>
      <c r="F291" s="71">
        <v>213.13</v>
      </c>
      <c r="G291" s="71">
        <v>423.62</v>
      </c>
      <c r="H291" s="106">
        <v>-305.21990440000002</v>
      </c>
      <c r="I291" s="108">
        <v>0</v>
      </c>
      <c r="J291" s="43"/>
      <c r="K291" s="71">
        <v>1316.0666742946032</v>
      </c>
      <c r="L291" s="71">
        <v>0</v>
      </c>
      <c r="M291" s="71">
        <v>921.32539999999995</v>
      </c>
      <c r="N291" s="71">
        <v>421.32539999999995</v>
      </c>
      <c r="O291" s="106">
        <v>421.32539999999995</v>
      </c>
      <c r="P291" s="108">
        <v>921.32539999999995</v>
      </c>
      <c r="Q291" s="71"/>
      <c r="R291" s="106">
        <v>116.10549559999993</v>
      </c>
      <c r="S291" s="108">
        <v>921.32539999999995</v>
      </c>
    </row>
    <row r="292" spans="1:19" ht="16">
      <c r="A292" s="97" t="s">
        <v>279</v>
      </c>
      <c r="B292" s="71">
        <v>10831</v>
      </c>
      <c r="C292" s="71">
        <v>170939</v>
      </c>
      <c r="D292" s="71">
        <v>7911</v>
      </c>
      <c r="E292" s="82">
        <v>0.87911000000000006</v>
      </c>
      <c r="F292" s="71">
        <v>790.61</v>
      </c>
      <c r="G292" s="71">
        <v>79.11</v>
      </c>
      <c r="H292" s="106">
        <v>721.06360789999997</v>
      </c>
      <c r="I292" s="108">
        <v>710</v>
      </c>
      <c r="J292" s="43"/>
      <c r="K292" s="71">
        <v>1545.0666742945905</v>
      </c>
      <c r="L292" s="71">
        <v>0</v>
      </c>
      <c r="M292" s="71">
        <v>1440.9389999999999</v>
      </c>
      <c r="N292" s="71">
        <v>940.93899999999985</v>
      </c>
      <c r="O292" s="106">
        <v>940.93899999999985</v>
      </c>
      <c r="P292" s="108">
        <v>1440.9389999999999</v>
      </c>
      <c r="Q292" s="71"/>
      <c r="R292" s="106">
        <v>1662.0026078999999</v>
      </c>
      <c r="S292" s="108">
        <v>2150.9389999999999</v>
      </c>
    </row>
    <row r="293" spans="1:19" ht="16">
      <c r="A293" s="97" t="s">
        <v>290</v>
      </c>
      <c r="B293" s="71">
        <v>3503</v>
      </c>
      <c r="C293" s="71">
        <v>134950</v>
      </c>
      <c r="D293" s="71">
        <v>3160</v>
      </c>
      <c r="E293" s="82">
        <v>0.83160000000000001</v>
      </c>
      <c r="F293" s="71">
        <v>1150.5</v>
      </c>
      <c r="G293" s="71">
        <v>31.6</v>
      </c>
      <c r="H293" s="106">
        <v>1124.22144</v>
      </c>
      <c r="I293" s="108">
        <v>1060</v>
      </c>
      <c r="J293" s="43"/>
      <c r="K293" s="71">
        <v>942.06667429459048</v>
      </c>
      <c r="L293" s="71">
        <v>0</v>
      </c>
      <c r="M293" s="71">
        <v>2299.6008000000002</v>
      </c>
      <c r="N293" s="71">
        <v>1799.6008000000002</v>
      </c>
      <c r="O293" s="106">
        <v>1799.6008000000002</v>
      </c>
      <c r="P293" s="108">
        <v>2299.6008000000002</v>
      </c>
      <c r="Q293" s="71"/>
      <c r="R293" s="106">
        <v>2923.8222400000004</v>
      </c>
      <c r="S293" s="108">
        <v>3359.6008000000002</v>
      </c>
    </row>
    <row r="294" spans="1:19" ht="16">
      <c r="A294" s="97" t="s">
        <v>291</v>
      </c>
      <c r="B294" s="71">
        <v>3611</v>
      </c>
      <c r="C294" s="71">
        <v>39580</v>
      </c>
      <c r="D294" s="71">
        <v>4119</v>
      </c>
      <c r="E294" s="82">
        <v>0.84118999999999999</v>
      </c>
      <c r="F294" s="71">
        <v>2104.1999999999998</v>
      </c>
      <c r="G294" s="71">
        <v>41.19</v>
      </c>
      <c r="H294" s="106">
        <v>2069.5513839</v>
      </c>
      <c r="I294" s="108">
        <v>1971</v>
      </c>
      <c r="J294" s="43"/>
      <c r="K294" s="71">
        <v>-1517.9333257054095</v>
      </c>
      <c r="L294" s="71">
        <v>0</v>
      </c>
      <c r="M294" s="71">
        <v>2708.4814000000001</v>
      </c>
      <c r="N294" s="71">
        <v>2208.4814000000001</v>
      </c>
      <c r="O294" s="106">
        <v>2208.4814000000001</v>
      </c>
      <c r="P294" s="108">
        <v>2708.4814000000001</v>
      </c>
      <c r="Q294" s="71"/>
      <c r="R294" s="106">
        <v>4278.0327839000001</v>
      </c>
      <c r="S294" s="108">
        <v>4679.4814000000006</v>
      </c>
    </row>
  </sheetData>
  <mergeCells count="3">
    <mergeCell ref="B3:I3"/>
    <mergeCell ref="K3:P3"/>
    <mergeCell ref="R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A1EA-E16B-43D7-B554-09AACB748064}">
  <dimension ref="A1:R294"/>
  <sheetViews>
    <sheetView showGridLine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4.5"/>
  <cols>
    <col min="1" max="1" width="19.81640625" style="68" customWidth="1"/>
    <col min="2" max="2" width="19.453125" style="68" customWidth="1"/>
    <col min="3" max="3" width="18.7265625" style="68" customWidth="1"/>
    <col min="4" max="4" width="16.453125" style="68" customWidth="1"/>
    <col min="5" max="5" width="22" style="68" customWidth="1"/>
    <col min="6" max="6" width="21.26953125" style="68" customWidth="1"/>
    <col min="7" max="7" width="20.26953125" style="68" customWidth="1"/>
    <col min="8" max="8" width="21.26953125" style="68" customWidth="1"/>
    <col min="9" max="9" width="21.7265625" style="68" customWidth="1"/>
    <col min="10" max="10" width="24.7265625" style="68" customWidth="1"/>
    <col min="11" max="11" width="16.453125" style="68" customWidth="1"/>
    <col min="12" max="12" width="34.1796875" style="68" customWidth="1"/>
    <col min="13" max="13" width="26.26953125" style="68" customWidth="1"/>
    <col min="14" max="14" width="33.81640625" style="68" customWidth="1"/>
    <col min="15" max="15" width="26.1796875" style="68" customWidth="1"/>
    <col min="16" max="16" width="32.453125" style="68" customWidth="1"/>
    <col min="17" max="17" width="26.81640625" style="68" customWidth="1"/>
    <col min="18" max="16384" width="8.7265625" style="68"/>
  </cols>
  <sheetData>
    <row r="1" spans="1:18">
      <c r="A1" s="92" t="s">
        <v>395</v>
      </c>
      <c r="B1" s="109"/>
      <c r="C1" s="109"/>
      <c r="D1" s="109"/>
      <c r="L1" s="92" t="s">
        <v>406</v>
      </c>
      <c r="M1" s="67"/>
    </row>
    <row r="2" spans="1:18">
      <c r="F2" s="124" t="s">
        <v>390</v>
      </c>
      <c r="G2" s="125"/>
      <c r="H2" s="125"/>
      <c r="I2" s="125"/>
      <c r="J2" s="125"/>
      <c r="K2" s="75"/>
      <c r="L2" s="75"/>
      <c r="M2" s="75"/>
    </row>
    <row r="3" spans="1:18">
      <c r="F3" s="66">
        <v>25.5</v>
      </c>
      <c r="G3" s="69">
        <v>620.92653867081185</v>
      </c>
      <c r="H3" s="69">
        <v>266.71422993574032</v>
      </c>
      <c r="I3" s="69">
        <v>137.9348473727982</v>
      </c>
      <c r="J3" s="69">
        <v>57.162810699254358</v>
      </c>
      <c r="K3" s="69"/>
      <c r="L3" s="74"/>
      <c r="M3" s="74"/>
    </row>
    <row r="4" spans="1:18" ht="60.75" customHeight="1">
      <c r="A4" s="70"/>
      <c r="B4" s="110" t="s">
        <v>386</v>
      </c>
      <c r="C4" s="110" t="s">
        <v>387</v>
      </c>
      <c r="D4" s="110" t="s">
        <v>302</v>
      </c>
      <c r="E4" s="110" t="s">
        <v>388</v>
      </c>
      <c r="F4" s="110" t="s">
        <v>389</v>
      </c>
      <c r="G4" s="110" t="s">
        <v>391</v>
      </c>
      <c r="H4" s="110" t="s">
        <v>392</v>
      </c>
      <c r="I4" s="110" t="s">
        <v>393</v>
      </c>
      <c r="J4" s="110" t="s">
        <v>394</v>
      </c>
      <c r="K4" s="111"/>
      <c r="L4" s="110" t="s">
        <v>426</v>
      </c>
      <c r="M4" s="110" t="s">
        <v>413</v>
      </c>
      <c r="N4" s="110" t="s">
        <v>427</v>
      </c>
      <c r="O4" s="110" t="s">
        <v>414</v>
      </c>
      <c r="P4" s="110" t="s">
        <v>428</v>
      </c>
      <c r="Q4" s="110" t="s">
        <v>415</v>
      </c>
      <c r="R4" s="48"/>
    </row>
    <row r="5" spans="1:18" ht="16">
      <c r="A5" s="112" t="s">
        <v>22</v>
      </c>
      <c r="B5" s="71">
        <v>20476.3265526467</v>
      </c>
      <c r="C5" s="71">
        <v>20035.393226941291</v>
      </c>
      <c r="D5" s="71">
        <v>-440.93332570540952</v>
      </c>
      <c r="E5" s="71">
        <v>0</v>
      </c>
      <c r="F5" s="71">
        <v>-466.43332570540952</v>
      </c>
      <c r="G5" s="71">
        <v>786.92653867081162</v>
      </c>
      <c r="H5" s="71">
        <v>132.71425779107153</v>
      </c>
      <c r="I5" s="71">
        <v>0</v>
      </c>
      <c r="J5" s="71">
        <v>0</v>
      </c>
      <c r="K5" s="71"/>
      <c r="L5" s="71">
        <v>-46</v>
      </c>
      <c r="M5" s="71">
        <v>0</v>
      </c>
      <c r="N5" s="82">
        <v>-204</v>
      </c>
      <c r="O5" s="71">
        <v>0</v>
      </c>
      <c r="P5" s="82">
        <v>29</v>
      </c>
      <c r="Q5" s="71">
        <v>0</v>
      </c>
    </row>
    <row r="6" spans="1:18" ht="16">
      <c r="A6" s="112" t="s">
        <v>29</v>
      </c>
      <c r="B6" s="71">
        <v>-26239.6734473533</v>
      </c>
      <c r="C6" s="71">
        <v>-28101.606773058709</v>
      </c>
      <c r="D6" s="71">
        <v>-1861.9333257054095</v>
      </c>
      <c r="E6" s="71">
        <v>387.43332570540952</v>
      </c>
      <c r="F6" s="71">
        <v>-1500</v>
      </c>
      <c r="G6" s="71">
        <v>1820.9265386708116</v>
      </c>
      <c r="H6" s="71">
        <v>1166.7142577910715</v>
      </c>
      <c r="I6" s="71">
        <v>737.93484737279823</v>
      </c>
      <c r="J6" s="71">
        <v>357.16281069925435</v>
      </c>
      <c r="K6" s="71"/>
      <c r="L6" s="71">
        <v>-537</v>
      </c>
      <c r="M6" s="71">
        <v>202</v>
      </c>
      <c r="N6" s="82">
        <v>-204</v>
      </c>
      <c r="O6" s="71">
        <v>0</v>
      </c>
      <c r="P6" s="82">
        <v>-267</v>
      </c>
      <c r="Q6" s="71">
        <v>0</v>
      </c>
    </row>
    <row r="7" spans="1:18" ht="16">
      <c r="A7" s="112" t="s">
        <v>33</v>
      </c>
      <c r="B7" s="71">
        <v>2209.3265526466898</v>
      </c>
      <c r="C7" s="71">
        <v>920.3932269412926</v>
      </c>
      <c r="D7" s="71">
        <v>-1288.9333257053972</v>
      </c>
      <c r="E7" s="71">
        <v>0</v>
      </c>
      <c r="F7" s="71">
        <v>-1314.4333257053972</v>
      </c>
      <c r="G7" s="71">
        <v>1634.9265386708116</v>
      </c>
      <c r="H7" s="71">
        <v>980.71425779107153</v>
      </c>
      <c r="I7" s="71">
        <v>551.93484737279823</v>
      </c>
      <c r="J7" s="71">
        <v>171.16281069925435</v>
      </c>
      <c r="K7" s="71"/>
      <c r="L7" s="71">
        <v>-550</v>
      </c>
      <c r="M7" s="71">
        <v>215</v>
      </c>
      <c r="N7" s="82">
        <v>-550</v>
      </c>
      <c r="O7" s="71">
        <v>155</v>
      </c>
      <c r="P7" s="82">
        <v>-460</v>
      </c>
      <c r="Q7" s="71">
        <v>60.800000000000011</v>
      </c>
    </row>
    <row r="8" spans="1:18" ht="16">
      <c r="A8" s="112" t="s">
        <v>67</v>
      </c>
      <c r="B8" s="71">
        <v>16105.3265526467</v>
      </c>
      <c r="C8" s="71">
        <v>15200.393226941293</v>
      </c>
      <c r="D8" s="71">
        <v>-904.9333257054077</v>
      </c>
      <c r="E8" s="71">
        <v>0</v>
      </c>
      <c r="F8" s="71">
        <v>-930.4333257054077</v>
      </c>
      <c r="G8" s="71">
        <v>1250.9265386708116</v>
      </c>
      <c r="H8" s="71">
        <v>596.71425779107153</v>
      </c>
      <c r="I8" s="71">
        <v>167.93484737279823</v>
      </c>
      <c r="J8" s="71">
        <v>0</v>
      </c>
      <c r="K8" s="71"/>
      <c r="L8" s="71">
        <v>-119</v>
      </c>
      <c r="M8" s="71">
        <v>0</v>
      </c>
      <c r="N8" s="82">
        <v>-204</v>
      </c>
      <c r="O8" s="71">
        <v>0</v>
      </c>
      <c r="P8" s="82">
        <v>-267</v>
      </c>
      <c r="Q8" s="71">
        <v>0</v>
      </c>
    </row>
    <row r="9" spans="1:18" ht="16">
      <c r="A9" s="112" t="s">
        <v>75</v>
      </c>
      <c r="B9" s="71">
        <v>9855.3265526466894</v>
      </c>
      <c r="C9" s="71">
        <v>9039.3932269412926</v>
      </c>
      <c r="D9" s="71">
        <v>-815.93332570539678</v>
      </c>
      <c r="E9" s="71">
        <v>0</v>
      </c>
      <c r="F9" s="71">
        <v>-841.43332570539678</v>
      </c>
      <c r="G9" s="71">
        <v>1161.9265386708116</v>
      </c>
      <c r="H9" s="71">
        <v>507.71425779107153</v>
      </c>
      <c r="I9" s="71">
        <v>78.934847372798231</v>
      </c>
      <c r="J9" s="71">
        <v>0</v>
      </c>
      <c r="K9" s="71"/>
      <c r="L9" s="71">
        <v>-354</v>
      </c>
      <c r="M9" s="71">
        <v>19</v>
      </c>
      <c r="N9" s="82">
        <v>-204</v>
      </c>
      <c r="O9" s="71">
        <v>0</v>
      </c>
      <c r="P9" s="82">
        <v>-267</v>
      </c>
      <c r="Q9" s="71">
        <v>0</v>
      </c>
    </row>
    <row r="10" spans="1:18" ht="16">
      <c r="A10" s="112" t="s">
        <v>90</v>
      </c>
      <c r="B10" s="71">
        <v>11894.3265526467</v>
      </c>
      <c r="C10" s="71">
        <v>11107.393226941293</v>
      </c>
      <c r="D10" s="71">
        <v>-786.9333257054077</v>
      </c>
      <c r="E10" s="71">
        <v>0</v>
      </c>
      <c r="F10" s="71">
        <v>-812.4333257054077</v>
      </c>
      <c r="G10" s="71">
        <v>1132.9265386708116</v>
      </c>
      <c r="H10" s="71">
        <v>478.71425779107153</v>
      </c>
      <c r="I10" s="71">
        <v>49.934847372798231</v>
      </c>
      <c r="J10" s="71">
        <v>0</v>
      </c>
      <c r="K10" s="71"/>
      <c r="L10" s="71">
        <v>-148</v>
      </c>
      <c r="M10" s="71">
        <v>0</v>
      </c>
      <c r="N10" s="82">
        <v>-204</v>
      </c>
      <c r="O10" s="71">
        <v>0</v>
      </c>
      <c r="P10" s="82">
        <v>-267</v>
      </c>
      <c r="Q10" s="71">
        <v>0</v>
      </c>
    </row>
    <row r="11" spans="1:18" ht="16">
      <c r="A11" s="112" t="s">
        <v>122</v>
      </c>
      <c r="B11" s="71">
        <v>-13733.6734473533</v>
      </c>
      <c r="C11" s="71">
        <v>-14995.606773058707</v>
      </c>
      <c r="D11" s="71">
        <v>-1261.9333257054077</v>
      </c>
      <c r="E11" s="71">
        <v>0</v>
      </c>
      <c r="F11" s="71">
        <v>-1287.4333257054077</v>
      </c>
      <c r="G11" s="71">
        <v>1607.9265386708116</v>
      </c>
      <c r="H11" s="71">
        <v>953.71425779107153</v>
      </c>
      <c r="I11" s="71">
        <v>524.93484737279823</v>
      </c>
      <c r="J11" s="71">
        <v>144.16281069925435</v>
      </c>
      <c r="K11" s="71"/>
      <c r="L11" s="71">
        <v>136</v>
      </c>
      <c r="M11" s="71">
        <v>0</v>
      </c>
      <c r="N11" s="82">
        <v>-204</v>
      </c>
      <c r="O11" s="71">
        <v>0</v>
      </c>
      <c r="P11" s="82">
        <v>-267</v>
      </c>
      <c r="Q11" s="71">
        <v>0</v>
      </c>
    </row>
    <row r="12" spans="1:18" ht="16">
      <c r="A12" s="112" t="s">
        <v>152</v>
      </c>
      <c r="B12" s="71">
        <v>-2806.6734473533102</v>
      </c>
      <c r="C12" s="71">
        <v>-4225.6067730587074</v>
      </c>
      <c r="D12" s="71">
        <v>-1418.9333257053972</v>
      </c>
      <c r="E12" s="71">
        <v>0</v>
      </c>
      <c r="F12" s="71">
        <v>-1444.4333257053972</v>
      </c>
      <c r="G12" s="71">
        <v>1764.9265386708116</v>
      </c>
      <c r="H12" s="71">
        <v>1110.7142577910715</v>
      </c>
      <c r="I12" s="71">
        <v>681.93484737279823</v>
      </c>
      <c r="J12" s="71">
        <v>301.16281069925435</v>
      </c>
      <c r="K12" s="71"/>
      <c r="L12" s="71">
        <v>-531</v>
      </c>
      <c r="M12" s="71">
        <v>196</v>
      </c>
      <c r="N12" s="82">
        <v>-204</v>
      </c>
      <c r="O12" s="71">
        <v>0</v>
      </c>
      <c r="P12" s="82">
        <v>-267</v>
      </c>
      <c r="Q12" s="71">
        <v>0</v>
      </c>
    </row>
    <row r="13" spans="1:18" ht="16">
      <c r="A13" s="112" t="s">
        <v>158</v>
      </c>
      <c r="B13" s="71">
        <v>16044.3265526467</v>
      </c>
      <c r="C13" s="71">
        <v>17051.393226941291</v>
      </c>
      <c r="D13" s="71">
        <v>1007.0666742945905</v>
      </c>
      <c r="E13" s="71">
        <v>0</v>
      </c>
      <c r="F13" s="71">
        <v>0</v>
      </c>
      <c r="G13" s="71">
        <v>0</v>
      </c>
      <c r="H13" s="71">
        <v>0</v>
      </c>
      <c r="I13" s="71">
        <v>0</v>
      </c>
      <c r="J13" s="71">
        <v>0</v>
      </c>
      <c r="K13" s="71"/>
      <c r="L13" s="71">
        <v>804</v>
      </c>
      <c r="M13" s="71">
        <v>0</v>
      </c>
      <c r="N13" s="82">
        <v>450</v>
      </c>
      <c r="O13" s="71">
        <v>0</v>
      </c>
      <c r="P13" s="82">
        <v>162</v>
      </c>
      <c r="Q13" s="71">
        <v>0</v>
      </c>
    </row>
    <row r="14" spans="1:18" ht="16">
      <c r="A14" s="112" t="s">
        <v>161</v>
      </c>
      <c r="B14" s="71">
        <v>10092.3265526467</v>
      </c>
      <c r="C14" s="71">
        <v>8469.3932269412926</v>
      </c>
      <c r="D14" s="71">
        <v>-1622.9333257054077</v>
      </c>
      <c r="E14" s="71">
        <v>148.4333257054077</v>
      </c>
      <c r="F14" s="71">
        <v>-1500</v>
      </c>
      <c r="G14" s="71">
        <v>1820.9265386708116</v>
      </c>
      <c r="H14" s="71">
        <v>1166.7142577910715</v>
      </c>
      <c r="I14" s="71">
        <v>737.93484737279823</v>
      </c>
      <c r="J14" s="71">
        <v>357.16281069925435</v>
      </c>
      <c r="K14" s="71"/>
      <c r="L14" s="71">
        <v>-550</v>
      </c>
      <c r="M14" s="71">
        <v>215</v>
      </c>
      <c r="N14" s="82">
        <v>-519</v>
      </c>
      <c r="O14" s="71">
        <v>124</v>
      </c>
      <c r="P14" s="82">
        <v>-267</v>
      </c>
      <c r="Q14" s="71">
        <v>0</v>
      </c>
    </row>
    <row r="15" spans="1:18" ht="16">
      <c r="A15" s="112" t="s">
        <v>163</v>
      </c>
      <c r="B15" s="71">
        <v>14970.3265526467</v>
      </c>
      <c r="C15" s="71">
        <v>14522.393226941293</v>
      </c>
      <c r="D15" s="71">
        <v>-447.9333257054077</v>
      </c>
      <c r="E15" s="71">
        <v>0</v>
      </c>
      <c r="F15" s="71">
        <v>-473.4333257054077</v>
      </c>
      <c r="G15" s="71">
        <v>793.92653867081162</v>
      </c>
      <c r="H15" s="71">
        <v>139.71425779107153</v>
      </c>
      <c r="I15" s="71">
        <v>0</v>
      </c>
      <c r="J15" s="71">
        <v>0</v>
      </c>
      <c r="K15" s="71"/>
      <c r="L15" s="71">
        <v>-286</v>
      </c>
      <c r="M15" s="71">
        <v>0</v>
      </c>
      <c r="N15" s="82">
        <v>-204</v>
      </c>
      <c r="O15" s="71">
        <v>0</v>
      </c>
      <c r="P15" s="82">
        <v>22</v>
      </c>
      <c r="Q15" s="71">
        <v>0</v>
      </c>
    </row>
    <row r="16" spans="1:18" ht="16">
      <c r="A16" s="112" t="s">
        <v>182</v>
      </c>
      <c r="B16" s="71">
        <v>13820.3265526467</v>
      </c>
      <c r="C16" s="71">
        <v>12707.393226941293</v>
      </c>
      <c r="D16" s="71">
        <v>-1112.9333257054077</v>
      </c>
      <c r="E16" s="71">
        <v>0</v>
      </c>
      <c r="F16" s="71">
        <v>-1138.4333257054077</v>
      </c>
      <c r="G16" s="71">
        <v>1458.9265386708116</v>
      </c>
      <c r="H16" s="71">
        <v>804.71425779107153</v>
      </c>
      <c r="I16" s="71">
        <v>375.93484737279823</v>
      </c>
      <c r="J16" s="71">
        <v>0</v>
      </c>
      <c r="K16" s="71"/>
      <c r="L16" s="71">
        <v>-550</v>
      </c>
      <c r="M16" s="71">
        <v>215</v>
      </c>
      <c r="N16" s="82">
        <v>-305</v>
      </c>
      <c r="O16" s="71">
        <v>0</v>
      </c>
      <c r="P16" s="82">
        <v>-267</v>
      </c>
      <c r="Q16" s="71">
        <v>0</v>
      </c>
    </row>
    <row r="17" spans="1:17" ht="16">
      <c r="A17" s="112" t="s">
        <v>184</v>
      </c>
      <c r="B17" s="71">
        <v>18975.3265526467</v>
      </c>
      <c r="C17" s="71">
        <v>18851.393226941291</v>
      </c>
      <c r="D17" s="71">
        <v>-123.93332570540952</v>
      </c>
      <c r="E17" s="71">
        <v>0</v>
      </c>
      <c r="F17" s="71">
        <v>-149.43332570540952</v>
      </c>
      <c r="G17" s="71">
        <v>469.92653867081174</v>
      </c>
      <c r="H17" s="71">
        <v>0</v>
      </c>
      <c r="I17" s="71">
        <v>0</v>
      </c>
      <c r="J17" s="71">
        <v>0</v>
      </c>
      <c r="K17" s="71"/>
      <c r="L17" s="71">
        <v>-550</v>
      </c>
      <c r="M17" s="71">
        <v>215</v>
      </c>
      <c r="N17" s="82">
        <v>-141</v>
      </c>
      <c r="O17" s="71">
        <v>0</v>
      </c>
      <c r="P17" s="82">
        <v>162</v>
      </c>
      <c r="Q17" s="71">
        <v>0</v>
      </c>
    </row>
    <row r="18" spans="1:17" ht="16">
      <c r="A18" s="112" t="s">
        <v>194</v>
      </c>
      <c r="B18" s="71">
        <v>-150.67344735331099</v>
      </c>
      <c r="C18" s="71">
        <v>-822.6067730587074</v>
      </c>
      <c r="D18" s="71">
        <v>-671.93332570539644</v>
      </c>
      <c r="E18" s="71">
        <v>0</v>
      </c>
      <c r="F18" s="71">
        <v>-697.43332570539644</v>
      </c>
      <c r="G18" s="71">
        <v>1017.9265386708116</v>
      </c>
      <c r="H18" s="71">
        <v>363.71425779107153</v>
      </c>
      <c r="I18" s="71">
        <v>0</v>
      </c>
      <c r="J18" s="71">
        <v>0</v>
      </c>
      <c r="K18" s="71"/>
      <c r="L18" s="71">
        <v>-306</v>
      </c>
      <c r="M18" s="71">
        <v>0</v>
      </c>
      <c r="N18" s="82">
        <v>-204</v>
      </c>
      <c r="O18" s="71">
        <v>0</v>
      </c>
      <c r="P18" s="82">
        <v>-202</v>
      </c>
      <c r="Q18" s="71">
        <v>0</v>
      </c>
    </row>
    <row r="19" spans="1:17" ht="16">
      <c r="A19" s="112" t="s">
        <v>195</v>
      </c>
      <c r="B19" s="71">
        <v>-12539.6734473533</v>
      </c>
      <c r="C19" s="71">
        <v>-12610.606773058707</v>
      </c>
      <c r="D19" s="71">
        <v>-70.933325705407697</v>
      </c>
      <c r="E19" s="71">
        <v>0</v>
      </c>
      <c r="F19" s="71">
        <v>-96.433325705407697</v>
      </c>
      <c r="G19" s="71">
        <v>416.92653867081174</v>
      </c>
      <c r="H19" s="71">
        <v>0</v>
      </c>
      <c r="I19" s="71">
        <v>0</v>
      </c>
      <c r="J19" s="71">
        <v>0</v>
      </c>
      <c r="K19" s="71"/>
      <c r="L19" s="71">
        <v>-238</v>
      </c>
      <c r="M19" s="71">
        <v>0</v>
      </c>
      <c r="N19" s="82">
        <v>33</v>
      </c>
      <c r="O19" s="71">
        <v>0</v>
      </c>
      <c r="P19" s="82">
        <v>162</v>
      </c>
      <c r="Q19" s="71">
        <v>0</v>
      </c>
    </row>
    <row r="20" spans="1:17" ht="16">
      <c r="A20" s="112" t="s">
        <v>200</v>
      </c>
      <c r="B20" s="71">
        <v>-5311.6734473533097</v>
      </c>
      <c r="C20" s="71">
        <v>-6954.6067730587074</v>
      </c>
      <c r="D20" s="71">
        <v>-1642.9333257053977</v>
      </c>
      <c r="E20" s="71">
        <v>168.43332570539769</v>
      </c>
      <c r="F20" s="71">
        <v>-1500</v>
      </c>
      <c r="G20" s="71">
        <v>1820.9265386708116</v>
      </c>
      <c r="H20" s="71">
        <v>1166.7142577910715</v>
      </c>
      <c r="I20" s="71">
        <v>737.93484737279823</v>
      </c>
      <c r="J20" s="71">
        <v>357.16281069925435</v>
      </c>
      <c r="K20" s="71"/>
      <c r="L20" s="71">
        <v>-243</v>
      </c>
      <c r="M20" s="71">
        <v>0</v>
      </c>
      <c r="N20" s="82">
        <v>-204</v>
      </c>
      <c r="O20" s="71">
        <v>0</v>
      </c>
      <c r="P20" s="82">
        <v>-267</v>
      </c>
      <c r="Q20" s="71">
        <v>0</v>
      </c>
    </row>
    <row r="21" spans="1:17" ht="16">
      <c r="A21" s="112" t="s">
        <v>206</v>
      </c>
      <c r="B21" s="71">
        <v>-2474.6734473533102</v>
      </c>
      <c r="C21" s="71">
        <v>-2935.6067730587074</v>
      </c>
      <c r="D21" s="71">
        <v>-460.93332570539724</v>
      </c>
      <c r="E21" s="71">
        <v>0</v>
      </c>
      <c r="F21" s="71">
        <v>-486.43332570539724</v>
      </c>
      <c r="G21" s="71">
        <v>806.92653867081162</v>
      </c>
      <c r="H21" s="71">
        <v>152.71425779107153</v>
      </c>
      <c r="I21" s="71">
        <v>0</v>
      </c>
      <c r="J21" s="71">
        <v>0</v>
      </c>
      <c r="K21" s="71"/>
      <c r="L21" s="71">
        <v>-418</v>
      </c>
      <c r="M21" s="71">
        <v>83</v>
      </c>
      <c r="N21" s="82">
        <v>-204</v>
      </c>
      <c r="O21" s="71">
        <v>0</v>
      </c>
      <c r="P21" s="82">
        <v>9</v>
      </c>
      <c r="Q21" s="71">
        <v>0</v>
      </c>
    </row>
    <row r="22" spans="1:17" ht="16">
      <c r="A22" s="112" t="s">
        <v>218</v>
      </c>
      <c r="B22" s="71">
        <v>19330.3265526467</v>
      </c>
      <c r="C22" s="71">
        <v>19055.393226941291</v>
      </c>
      <c r="D22" s="71">
        <v>-274.93332570540952</v>
      </c>
      <c r="E22" s="71">
        <v>0</v>
      </c>
      <c r="F22" s="71">
        <v>-300.43332570540952</v>
      </c>
      <c r="G22" s="71">
        <v>620.92653867081174</v>
      </c>
      <c r="H22" s="71">
        <v>0</v>
      </c>
      <c r="I22" s="71">
        <v>0</v>
      </c>
      <c r="J22" s="71">
        <v>0</v>
      </c>
      <c r="K22" s="71"/>
      <c r="L22" s="71">
        <v>-191</v>
      </c>
      <c r="M22" s="71">
        <v>0</v>
      </c>
      <c r="N22" s="82">
        <v>-171</v>
      </c>
      <c r="O22" s="71">
        <v>0</v>
      </c>
      <c r="P22" s="82">
        <v>162</v>
      </c>
      <c r="Q22" s="71">
        <v>0</v>
      </c>
    </row>
    <row r="23" spans="1:17" ht="16">
      <c r="A23" s="112" t="s">
        <v>235</v>
      </c>
      <c r="B23" s="71">
        <v>5920.3265526466903</v>
      </c>
      <c r="C23" s="71">
        <v>4836.3932269412926</v>
      </c>
      <c r="D23" s="71">
        <v>-1083.9333257053977</v>
      </c>
      <c r="E23" s="71">
        <v>0</v>
      </c>
      <c r="F23" s="71">
        <v>-1109.4333257053977</v>
      </c>
      <c r="G23" s="71">
        <v>1429.9265386708116</v>
      </c>
      <c r="H23" s="71">
        <v>775.71425779107153</v>
      </c>
      <c r="I23" s="71">
        <v>346.93484737279823</v>
      </c>
      <c r="J23" s="71">
        <v>0</v>
      </c>
      <c r="K23" s="71"/>
      <c r="L23" s="71">
        <v>175</v>
      </c>
      <c r="M23" s="71">
        <v>0</v>
      </c>
      <c r="N23" s="82">
        <v>-204</v>
      </c>
      <c r="O23" s="71">
        <v>0</v>
      </c>
      <c r="P23" s="82">
        <v>-267</v>
      </c>
      <c r="Q23" s="71">
        <v>0</v>
      </c>
    </row>
    <row r="24" spans="1:17" ht="16">
      <c r="A24" s="112" t="s">
        <v>236</v>
      </c>
      <c r="B24" s="71">
        <v>-5468.6734473533097</v>
      </c>
      <c r="C24" s="71">
        <v>-6846.6067730587074</v>
      </c>
      <c r="D24" s="71">
        <v>-1377.9333257053977</v>
      </c>
      <c r="E24" s="71">
        <v>0</v>
      </c>
      <c r="F24" s="71">
        <v>-1403.4333257053977</v>
      </c>
      <c r="G24" s="71">
        <v>1723.9265386708116</v>
      </c>
      <c r="H24" s="71">
        <v>1069.7142577910715</v>
      </c>
      <c r="I24" s="71">
        <v>640.93484737279823</v>
      </c>
      <c r="J24" s="71">
        <v>260.16281069925435</v>
      </c>
      <c r="K24" s="71"/>
      <c r="L24" s="71">
        <v>-169</v>
      </c>
      <c r="M24" s="71">
        <v>0</v>
      </c>
      <c r="N24" s="82">
        <v>-204</v>
      </c>
      <c r="O24" s="71">
        <v>0</v>
      </c>
      <c r="P24" s="82">
        <v>-267</v>
      </c>
      <c r="Q24" s="71">
        <v>0</v>
      </c>
    </row>
    <row r="25" spans="1:17" ht="16">
      <c r="A25" s="112" t="s">
        <v>241</v>
      </c>
      <c r="B25" s="71">
        <v>14940.3265526467</v>
      </c>
      <c r="C25" s="71">
        <v>14290.393226941293</v>
      </c>
      <c r="D25" s="71">
        <v>-649.9333257054077</v>
      </c>
      <c r="E25" s="71">
        <v>0</v>
      </c>
      <c r="F25" s="71">
        <v>-675.4333257054077</v>
      </c>
      <c r="G25" s="71">
        <v>995.92653867081162</v>
      </c>
      <c r="H25" s="71">
        <v>341.71425779107153</v>
      </c>
      <c r="I25" s="71">
        <v>0</v>
      </c>
      <c r="J25" s="71">
        <v>0</v>
      </c>
      <c r="K25" s="71"/>
      <c r="L25" s="71">
        <v>-506</v>
      </c>
      <c r="M25" s="71">
        <v>171</v>
      </c>
      <c r="N25" s="82">
        <v>-204</v>
      </c>
      <c r="O25" s="71">
        <v>0</v>
      </c>
      <c r="P25" s="82">
        <v>-180</v>
      </c>
      <c r="Q25" s="71">
        <v>0</v>
      </c>
    </row>
    <row r="26" spans="1:17" ht="16">
      <c r="A26" s="112" t="s">
        <v>242</v>
      </c>
      <c r="B26" s="71">
        <v>18095.3265526467</v>
      </c>
      <c r="C26" s="71">
        <v>17004.393226941291</v>
      </c>
      <c r="D26" s="71">
        <v>-1090.9333257054095</v>
      </c>
      <c r="E26" s="71">
        <v>0</v>
      </c>
      <c r="F26" s="71">
        <v>-1116.4333257054095</v>
      </c>
      <c r="G26" s="71">
        <v>1436.9265386708116</v>
      </c>
      <c r="H26" s="71">
        <v>782.71425779107153</v>
      </c>
      <c r="I26" s="71">
        <v>353.93484737279823</v>
      </c>
      <c r="J26" s="71">
        <v>0</v>
      </c>
      <c r="K26" s="71"/>
      <c r="L26" s="71">
        <v>-550</v>
      </c>
      <c r="M26" s="71">
        <v>215</v>
      </c>
      <c r="N26" s="82">
        <v>-321</v>
      </c>
      <c r="O26" s="71">
        <v>0</v>
      </c>
      <c r="P26" s="82">
        <v>-267</v>
      </c>
      <c r="Q26" s="71">
        <v>0</v>
      </c>
    </row>
    <row r="27" spans="1:17" ht="16">
      <c r="A27" s="112" t="s">
        <v>248</v>
      </c>
      <c r="B27" s="71">
        <v>6144.3265526466903</v>
      </c>
      <c r="C27" s="71">
        <v>4708.3932269412926</v>
      </c>
      <c r="D27" s="71">
        <v>-1435.9333257053977</v>
      </c>
      <c r="E27" s="71">
        <v>0</v>
      </c>
      <c r="F27" s="71">
        <v>-1461.4333257053977</v>
      </c>
      <c r="G27" s="71">
        <v>1781.9265386708116</v>
      </c>
      <c r="H27" s="71">
        <v>1127.7142577910715</v>
      </c>
      <c r="I27" s="71">
        <v>698.93484737279823</v>
      </c>
      <c r="J27" s="71">
        <v>318.16281069925435</v>
      </c>
      <c r="K27" s="71"/>
      <c r="L27" s="71">
        <v>-550</v>
      </c>
      <c r="M27" s="71">
        <v>215</v>
      </c>
      <c r="N27" s="82">
        <v>-258</v>
      </c>
      <c r="O27" s="71">
        <v>0</v>
      </c>
      <c r="P27" s="82">
        <v>-267</v>
      </c>
      <c r="Q27" s="71">
        <v>0</v>
      </c>
    </row>
    <row r="28" spans="1:17" ht="16">
      <c r="A28" s="112" t="s">
        <v>252</v>
      </c>
      <c r="B28" s="71">
        <v>-5709.6734473533097</v>
      </c>
      <c r="C28" s="71">
        <v>-7422.6067730587074</v>
      </c>
      <c r="D28" s="71">
        <v>-1712.9333257053977</v>
      </c>
      <c r="E28" s="71">
        <v>238.43332570539769</v>
      </c>
      <c r="F28" s="71">
        <v>-1500</v>
      </c>
      <c r="G28" s="71">
        <v>1820.9265386708116</v>
      </c>
      <c r="H28" s="71">
        <v>1166.7142577910715</v>
      </c>
      <c r="I28" s="71">
        <v>737.93484737279823</v>
      </c>
      <c r="J28" s="71">
        <v>357.16281069925435</v>
      </c>
      <c r="K28" s="71"/>
      <c r="L28" s="71">
        <v>-160</v>
      </c>
      <c r="M28" s="71">
        <v>0</v>
      </c>
      <c r="N28" s="82">
        <v>-204</v>
      </c>
      <c r="O28" s="71">
        <v>0</v>
      </c>
      <c r="P28" s="82">
        <v>-267</v>
      </c>
      <c r="Q28" s="71">
        <v>0</v>
      </c>
    </row>
    <row r="29" spans="1:17" ht="16">
      <c r="A29" s="112" t="s">
        <v>262</v>
      </c>
      <c r="B29" s="71">
        <v>2182.3265526466898</v>
      </c>
      <c r="C29" s="71">
        <v>589.3932269412926</v>
      </c>
      <c r="D29" s="71">
        <v>-1592.9333257053972</v>
      </c>
      <c r="E29" s="71">
        <v>118.43332570539724</v>
      </c>
      <c r="F29" s="71">
        <v>-1500</v>
      </c>
      <c r="G29" s="71">
        <v>1820.9265386708116</v>
      </c>
      <c r="H29" s="71">
        <v>1166.7142577910715</v>
      </c>
      <c r="I29" s="71">
        <v>737.93484737279823</v>
      </c>
      <c r="J29" s="71">
        <v>357.16281069925435</v>
      </c>
      <c r="K29" s="71"/>
      <c r="L29" s="71">
        <v>-54</v>
      </c>
      <c r="M29" s="71">
        <v>0</v>
      </c>
      <c r="N29" s="82">
        <v>-204</v>
      </c>
      <c r="O29" s="71">
        <v>0</v>
      </c>
      <c r="P29" s="82">
        <v>-267</v>
      </c>
      <c r="Q29" s="71">
        <v>0</v>
      </c>
    </row>
    <row r="30" spans="1:17" ht="16">
      <c r="A30" s="112" t="s">
        <v>287</v>
      </c>
      <c r="B30" s="71">
        <v>5045.3265526466903</v>
      </c>
      <c r="C30" s="71">
        <v>3277.3932269412926</v>
      </c>
      <c r="D30" s="71">
        <v>-1767.9333257053977</v>
      </c>
      <c r="E30" s="71">
        <v>293.43332570539769</v>
      </c>
      <c r="F30" s="71">
        <v>-1500</v>
      </c>
      <c r="G30" s="71">
        <v>1820.9265386708116</v>
      </c>
      <c r="H30" s="71">
        <v>1166.7142577910715</v>
      </c>
      <c r="I30" s="71">
        <v>737.93484737279823</v>
      </c>
      <c r="J30" s="71">
        <v>357.16281069925435</v>
      </c>
      <c r="K30" s="71"/>
      <c r="L30" s="71">
        <v>114</v>
      </c>
      <c r="M30" s="71">
        <v>0</v>
      </c>
      <c r="N30" s="82">
        <v>-204</v>
      </c>
      <c r="O30" s="71">
        <v>0</v>
      </c>
      <c r="P30" s="82">
        <v>-267</v>
      </c>
      <c r="Q30" s="71">
        <v>0</v>
      </c>
    </row>
    <row r="31" spans="1:17" ht="16">
      <c r="A31" s="112" t="s">
        <v>36</v>
      </c>
      <c r="B31" s="71">
        <v>14510.3265526467</v>
      </c>
      <c r="C31" s="71">
        <v>14235.393226941293</v>
      </c>
      <c r="D31" s="71">
        <v>-274.9333257054077</v>
      </c>
      <c r="E31" s="71">
        <v>0</v>
      </c>
      <c r="F31" s="71">
        <v>-300.4333257054077</v>
      </c>
      <c r="G31" s="71">
        <v>620.92653867081174</v>
      </c>
      <c r="H31" s="71">
        <v>0</v>
      </c>
      <c r="I31" s="71">
        <v>0</v>
      </c>
      <c r="J31" s="71">
        <v>0</v>
      </c>
      <c r="K31" s="71"/>
      <c r="L31" s="71">
        <v>-550</v>
      </c>
      <c r="M31" s="71">
        <v>215</v>
      </c>
      <c r="N31" s="82">
        <v>-499</v>
      </c>
      <c r="O31" s="71">
        <v>104</v>
      </c>
      <c r="P31" s="82">
        <v>162</v>
      </c>
      <c r="Q31" s="71">
        <v>0</v>
      </c>
    </row>
    <row r="32" spans="1:17" ht="16">
      <c r="A32" s="112" t="s">
        <v>69</v>
      </c>
      <c r="B32" s="71">
        <v>21507.3265526467</v>
      </c>
      <c r="C32" s="71">
        <v>22278.393226941291</v>
      </c>
      <c r="D32" s="71">
        <v>771.06667429459048</v>
      </c>
      <c r="E32" s="71">
        <v>0</v>
      </c>
      <c r="F32" s="71">
        <v>745.56667429459048</v>
      </c>
      <c r="G32" s="71">
        <v>0</v>
      </c>
      <c r="H32" s="71">
        <v>0</v>
      </c>
      <c r="I32" s="71">
        <v>0</v>
      </c>
      <c r="J32" s="71">
        <v>0</v>
      </c>
      <c r="K32" s="71"/>
      <c r="L32" s="71">
        <v>662</v>
      </c>
      <c r="M32" s="71">
        <v>0</v>
      </c>
      <c r="N32" s="82">
        <v>450</v>
      </c>
      <c r="O32" s="71">
        <v>0</v>
      </c>
      <c r="P32" s="82">
        <v>162</v>
      </c>
      <c r="Q32" s="71">
        <v>0</v>
      </c>
    </row>
    <row r="33" spans="1:17" ht="16">
      <c r="A33" s="112" t="s">
        <v>79</v>
      </c>
      <c r="B33" s="71">
        <v>7597.3265526466903</v>
      </c>
      <c r="C33" s="71">
        <v>5697.3932269412926</v>
      </c>
      <c r="D33" s="71">
        <v>-1899.9333257053977</v>
      </c>
      <c r="E33" s="71">
        <v>425.43332570539769</v>
      </c>
      <c r="F33" s="71">
        <v>-1500</v>
      </c>
      <c r="G33" s="71">
        <v>1820.9265386708116</v>
      </c>
      <c r="H33" s="71">
        <v>1166.7142577910715</v>
      </c>
      <c r="I33" s="71">
        <v>737.93484737279823</v>
      </c>
      <c r="J33" s="71">
        <v>357.16281069925435</v>
      </c>
      <c r="K33" s="71"/>
      <c r="L33" s="71">
        <v>-153</v>
      </c>
      <c r="M33" s="71">
        <v>0</v>
      </c>
      <c r="N33" s="82">
        <v>-204</v>
      </c>
      <c r="O33" s="71">
        <v>0</v>
      </c>
      <c r="P33" s="82">
        <v>-267</v>
      </c>
      <c r="Q33" s="71">
        <v>0</v>
      </c>
    </row>
    <row r="34" spans="1:17" ht="16">
      <c r="A34" s="112" t="s">
        <v>104</v>
      </c>
      <c r="B34" s="71">
        <v>8716.3265526466894</v>
      </c>
      <c r="C34" s="71">
        <v>6781.3932269412926</v>
      </c>
      <c r="D34" s="71">
        <v>-1934.9333257053968</v>
      </c>
      <c r="E34" s="71">
        <v>460.43332570539678</v>
      </c>
      <c r="F34" s="71">
        <v>-1500</v>
      </c>
      <c r="G34" s="71">
        <v>1820.9265386708116</v>
      </c>
      <c r="H34" s="71">
        <v>1166.7142577910715</v>
      </c>
      <c r="I34" s="71">
        <v>737.93484737279823</v>
      </c>
      <c r="J34" s="71">
        <v>357.16281069925435</v>
      </c>
      <c r="K34" s="71"/>
      <c r="L34" s="71">
        <v>-501</v>
      </c>
      <c r="M34" s="71">
        <v>166</v>
      </c>
      <c r="N34" s="82">
        <v>-204</v>
      </c>
      <c r="O34" s="71">
        <v>0</v>
      </c>
      <c r="P34" s="82">
        <v>-267</v>
      </c>
      <c r="Q34" s="71">
        <v>0</v>
      </c>
    </row>
    <row r="35" spans="1:17" ht="16">
      <c r="A35" s="112" t="s">
        <v>223</v>
      </c>
      <c r="B35" s="71">
        <v>21446.3265526467</v>
      </c>
      <c r="C35" s="71">
        <v>23106.393226941291</v>
      </c>
      <c r="D35" s="71">
        <v>1660.0666742945905</v>
      </c>
      <c r="E35" s="71">
        <v>0</v>
      </c>
      <c r="F35" s="71">
        <v>1634.5666742945905</v>
      </c>
      <c r="G35" s="71">
        <v>0</v>
      </c>
      <c r="H35" s="71">
        <v>0</v>
      </c>
      <c r="I35" s="71">
        <v>0</v>
      </c>
      <c r="J35" s="71">
        <v>0</v>
      </c>
      <c r="K35" s="71"/>
      <c r="L35" s="71">
        <v>764</v>
      </c>
      <c r="M35" s="71">
        <v>0</v>
      </c>
      <c r="N35" s="82">
        <v>104</v>
      </c>
      <c r="O35" s="71">
        <v>0</v>
      </c>
      <c r="P35" s="82">
        <v>-38</v>
      </c>
      <c r="Q35" s="71">
        <v>0</v>
      </c>
    </row>
    <row r="36" spans="1:17" ht="16">
      <c r="A36" s="112" t="s">
        <v>243</v>
      </c>
      <c r="B36" s="71">
        <v>7726.3265526466903</v>
      </c>
      <c r="C36" s="71">
        <v>6728.3932269412926</v>
      </c>
      <c r="D36" s="71">
        <v>-997.93332570539769</v>
      </c>
      <c r="E36" s="71">
        <v>0</v>
      </c>
      <c r="F36" s="71">
        <v>-1023.4333257053977</v>
      </c>
      <c r="G36" s="71">
        <v>1343.9265386708116</v>
      </c>
      <c r="H36" s="71">
        <v>689.71425779107153</v>
      </c>
      <c r="I36" s="71">
        <v>260.93484737279823</v>
      </c>
      <c r="J36" s="71">
        <v>0</v>
      </c>
      <c r="K36" s="71"/>
      <c r="L36" s="71">
        <v>-375</v>
      </c>
      <c r="M36" s="71">
        <v>40</v>
      </c>
      <c r="N36" s="82">
        <v>-204</v>
      </c>
      <c r="O36" s="71">
        <v>0</v>
      </c>
      <c r="P36" s="82">
        <v>-267</v>
      </c>
      <c r="Q36" s="71">
        <v>0</v>
      </c>
    </row>
    <row r="37" spans="1:17" ht="16">
      <c r="A37" s="112" t="s">
        <v>278</v>
      </c>
      <c r="B37" s="71">
        <v>18024.3265526467</v>
      </c>
      <c r="C37" s="71">
        <v>18802.393226941291</v>
      </c>
      <c r="D37" s="71">
        <v>778.06667429459048</v>
      </c>
      <c r="E37" s="71">
        <v>0</v>
      </c>
      <c r="F37" s="71">
        <v>752.56667429459048</v>
      </c>
      <c r="G37" s="71">
        <v>0</v>
      </c>
      <c r="H37" s="71">
        <v>0</v>
      </c>
      <c r="I37" s="71">
        <v>0</v>
      </c>
      <c r="J37" s="71">
        <v>0</v>
      </c>
      <c r="K37" s="71"/>
      <c r="L37" s="71">
        <v>430</v>
      </c>
      <c r="M37" s="71">
        <v>0</v>
      </c>
      <c r="N37" s="82">
        <v>450</v>
      </c>
      <c r="O37" s="71">
        <v>0</v>
      </c>
      <c r="P37" s="82">
        <v>162</v>
      </c>
      <c r="Q37" s="71">
        <v>0</v>
      </c>
    </row>
    <row r="38" spans="1:17" ht="16">
      <c r="A38" s="112" t="s">
        <v>288</v>
      </c>
      <c r="B38" s="71">
        <v>12349.3265526467</v>
      </c>
      <c r="C38" s="71">
        <v>13116.393226941293</v>
      </c>
      <c r="D38" s="71">
        <v>767.0666742945923</v>
      </c>
      <c r="E38" s="71">
        <v>0</v>
      </c>
      <c r="F38" s="71">
        <v>741.5666742945923</v>
      </c>
      <c r="G38" s="71">
        <v>0</v>
      </c>
      <c r="H38" s="71">
        <v>0</v>
      </c>
      <c r="I38" s="71">
        <v>0</v>
      </c>
      <c r="J38" s="71">
        <v>0</v>
      </c>
      <c r="K38" s="71"/>
      <c r="L38" s="71">
        <v>252</v>
      </c>
      <c r="M38" s="71">
        <v>0</v>
      </c>
      <c r="N38" s="82">
        <v>450</v>
      </c>
      <c r="O38" s="71">
        <v>0</v>
      </c>
      <c r="P38" s="82">
        <v>162</v>
      </c>
      <c r="Q38" s="71">
        <v>0</v>
      </c>
    </row>
    <row r="39" spans="1:17" ht="16">
      <c r="A39" s="112" t="s">
        <v>37</v>
      </c>
      <c r="B39" s="71">
        <v>20840.3265526467</v>
      </c>
      <c r="C39" s="71">
        <v>21206.393226941291</v>
      </c>
      <c r="D39" s="71">
        <v>366.06667429459048</v>
      </c>
      <c r="E39" s="71">
        <v>0</v>
      </c>
      <c r="F39" s="71">
        <v>340.56667429459048</v>
      </c>
      <c r="G39" s="71">
        <v>0</v>
      </c>
      <c r="H39" s="71">
        <v>0</v>
      </c>
      <c r="I39" s="71">
        <v>0</v>
      </c>
      <c r="J39" s="71">
        <v>0</v>
      </c>
      <c r="K39" s="71"/>
      <c r="L39" s="71">
        <v>-270</v>
      </c>
      <c r="M39" s="71">
        <v>0</v>
      </c>
      <c r="N39" s="82">
        <v>450</v>
      </c>
      <c r="O39" s="71">
        <v>0</v>
      </c>
      <c r="P39" s="82">
        <v>162</v>
      </c>
      <c r="Q39" s="71">
        <v>0</v>
      </c>
    </row>
    <row r="40" spans="1:17" ht="16">
      <c r="A40" s="112" t="s">
        <v>46</v>
      </c>
      <c r="B40" s="71">
        <v>26055.3265526467</v>
      </c>
      <c r="C40" s="71">
        <v>28734.393226941291</v>
      </c>
      <c r="D40" s="71">
        <v>2679.0666742945905</v>
      </c>
      <c r="E40" s="71">
        <v>0</v>
      </c>
      <c r="F40" s="71">
        <v>2653.5666742945905</v>
      </c>
      <c r="G40" s="71">
        <v>0</v>
      </c>
      <c r="H40" s="71">
        <v>0</v>
      </c>
      <c r="I40" s="71">
        <v>0</v>
      </c>
      <c r="J40" s="71">
        <v>0</v>
      </c>
      <c r="K40" s="71"/>
      <c r="L40" s="71">
        <v>2111</v>
      </c>
      <c r="M40" s="71">
        <v>0</v>
      </c>
      <c r="N40" s="82">
        <v>450</v>
      </c>
      <c r="O40" s="71">
        <v>0</v>
      </c>
      <c r="P40" s="82">
        <v>162</v>
      </c>
      <c r="Q40" s="71">
        <v>0</v>
      </c>
    </row>
    <row r="41" spans="1:17" ht="16">
      <c r="A41" s="112" t="s">
        <v>51</v>
      </c>
      <c r="B41" s="71">
        <v>16522.3265526467</v>
      </c>
      <c r="C41" s="71">
        <v>16428.393226941291</v>
      </c>
      <c r="D41" s="71">
        <v>-93.933325705409516</v>
      </c>
      <c r="E41" s="71">
        <v>0</v>
      </c>
      <c r="F41" s="71">
        <v>-119.43332570540952</v>
      </c>
      <c r="G41" s="71">
        <v>439.92653867081174</v>
      </c>
      <c r="H41" s="71">
        <v>0</v>
      </c>
      <c r="I41" s="71">
        <v>0</v>
      </c>
      <c r="J41" s="71">
        <v>0</v>
      </c>
      <c r="K41" s="71"/>
      <c r="L41" s="71">
        <v>-353</v>
      </c>
      <c r="M41" s="71">
        <v>18</v>
      </c>
      <c r="N41" s="82">
        <v>10</v>
      </c>
      <c r="O41" s="71">
        <v>0</v>
      </c>
      <c r="P41" s="82">
        <v>162</v>
      </c>
      <c r="Q41" s="71">
        <v>0</v>
      </c>
    </row>
    <row r="42" spans="1:17" ht="16">
      <c r="A42" s="112" t="s">
        <v>99</v>
      </c>
      <c r="B42" s="71">
        <v>21340.3265526467</v>
      </c>
      <c r="C42" s="71">
        <v>22777.393226941291</v>
      </c>
      <c r="D42" s="71">
        <v>1437.0666742945905</v>
      </c>
      <c r="E42" s="71">
        <v>0</v>
      </c>
      <c r="F42" s="71">
        <v>1411.5666742945905</v>
      </c>
      <c r="G42" s="71">
        <v>0</v>
      </c>
      <c r="H42" s="71">
        <v>0</v>
      </c>
      <c r="I42" s="71">
        <v>0</v>
      </c>
      <c r="J42" s="71">
        <v>0</v>
      </c>
      <c r="K42" s="71"/>
      <c r="L42" s="71">
        <v>1210</v>
      </c>
      <c r="M42" s="71">
        <v>0</v>
      </c>
      <c r="N42" s="82">
        <v>450</v>
      </c>
      <c r="O42" s="71">
        <v>0</v>
      </c>
      <c r="P42" s="82">
        <v>162</v>
      </c>
      <c r="Q42" s="71">
        <v>0</v>
      </c>
    </row>
    <row r="43" spans="1:17" ht="16">
      <c r="A43" s="112" t="s">
        <v>162</v>
      </c>
      <c r="B43" s="71">
        <v>17483.3265526467</v>
      </c>
      <c r="C43" s="71">
        <v>18251.393226941291</v>
      </c>
      <c r="D43" s="71">
        <v>768.06667429459048</v>
      </c>
      <c r="E43" s="71">
        <v>0</v>
      </c>
      <c r="F43" s="71">
        <v>742.56667429459048</v>
      </c>
      <c r="G43" s="71">
        <v>0</v>
      </c>
      <c r="H43" s="71">
        <v>0</v>
      </c>
      <c r="I43" s="71">
        <v>0</v>
      </c>
      <c r="J43" s="71">
        <v>0</v>
      </c>
      <c r="K43" s="71"/>
      <c r="L43" s="71">
        <v>-128</v>
      </c>
      <c r="M43" s="71">
        <v>0</v>
      </c>
      <c r="N43" s="82">
        <v>104</v>
      </c>
      <c r="O43" s="71">
        <v>0</v>
      </c>
      <c r="P43" s="82">
        <v>123</v>
      </c>
      <c r="Q43" s="71">
        <v>0</v>
      </c>
    </row>
    <row r="44" spans="1:17" ht="16">
      <c r="A44" s="112" t="s">
        <v>172</v>
      </c>
      <c r="B44" s="71">
        <v>20637.3265526467</v>
      </c>
      <c r="C44" s="71">
        <v>20602.393226941291</v>
      </c>
      <c r="D44" s="71">
        <v>-34.933325705409516</v>
      </c>
      <c r="E44" s="71">
        <v>0</v>
      </c>
      <c r="F44" s="71">
        <v>-60.433325705409516</v>
      </c>
      <c r="G44" s="71">
        <v>380.92653867081174</v>
      </c>
      <c r="H44" s="71">
        <v>0</v>
      </c>
      <c r="I44" s="71">
        <v>0</v>
      </c>
      <c r="J44" s="71">
        <v>0</v>
      </c>
      <c r="K44" s="71"/>
      <c r="L44" s="71">
        <v>-367</v>
      </c>
      <c r="M44" s="71">
        <v>32</v>
      </c>
      <c r="N44" s="82">
        <v>69</v>
      </c>
      <c r="O44" s="71">
        <v>0</v>
      </c>
      <c r="P44" s="82">
        <v>162</v>
      </c>
      <c r="Q44" s="71">
        <v>0</v>
      </c>
    </row>
    <row r="45" spans="1:17" ht="16">
      <c r="A45" s="112" t="s">
        <v>203</v>
      </c>
      <c r="B45" s="71">
        <v>12131.3265526467</v>
      </c>
      <c r="C45" s="71">
        <v>11449.393226941293</v>
      </c>
      <c r="D45" s="71">
        <v>-681.9333257054077</v>
      </c>
      <c r="E45" s="71">
        <v>0</v>
      </c>
      <c r="F45" s="71">
        <v>-707.4333257054077</v>
      </c>
      <c r="G45" s="71">
        <v>1027.9265386708116</v>
      </c>
      <c r="H45" s="71">
        <v>373.71425779107153</v>
      </c>
      <c r="I45" s="71">
        <v>0</v>
      </c>
      <c r="J45" s="71">
        <v>0</v>
      </c>
      <c r="K45" s="71"/>
      <c r="L45" s="71">
        <v>-550</v>
      </c>
      <c r="M45" s="71">
        <v>215</v>
      </c>
      <c r="N45" s="82">
        <v>-305</v>
      </c>
      <c r="O45" s="71">
        <v>0</v>
      </c>
      <c r="P45" s="82">
        <v>-212</v>
      </c>
      <c r="Q45" s="71">
        <v>0</v>
      </c>
    </row>
    <row r="46" spans="1:17" ht="16">
      <c r="A46" s="112" t="s">
        <v>234</v>
      </c>
      <c r="B46" s="71">
        <v>8015.3265526466903</v>
      </c>
      <c r="C46" s="71">
        <v>6417.3932269412926</v>
      </c>
      <c r="D46" s="71">
        <v>-1597.9333257053977</v>
      </c>
      <c r="E46" s="71">
        <v>123.43332570539769</v>
      </c>
      <c r="F46" s="71">
        <v>-1500</v>
      </c>
      <c r="G46" s="71">
        <v>1820.9265386708116</v>
      </c>
      <c r="H46" s="71">
        <v>1166.7142577910715</v>
      </c>
      <c r="I46" s="71">
        <v>737.93484737279823</v>
      </c>
      <c r="J46" s="71">
        <v>357.16281069925435</v>
      </c>
      <c r="K46" s="71"/>
      <c r="L46" s="71">
        <v>-550</v>
      </c>
      <c r="M46" s="71">
        <v>215</v>
      </c>
      <c r="N46" s="82">
        <v>-550</v>
      </c>
      <c r="O46" s="71">
        <v>155</v>
      </c>
      <c r="P46" s="82">
        <v>-313</v>
      </c>
      <c r="Q46" s="71">
        <v>0</v>
      </c>
    </row>
    <row r="47" spans="1:17" ht="16">
      <c r="A47" s="112" t="s">
        <v>258</v>
      </c>
      <c r="B47" s="71">
        <v>24156.3265526467</v>
      </c>
      <c r="C47" s="71">
        <v>26175.393226941291</v>
      </c>
      <c r="D47" s="71">
        <v>2019.0666742945905</v>
      </c>
      <c r="E47" s="71">
        <v>0</v>
      </c>
      <c r="F47" s="71">
        <v>1993.5666742945905</v>
      </c>
      <c r="G47" s="71">
        <v>0</v>
      </c>
      <c r="H47" s="71">
        <v>0</v>
      </c>
      <c r="I47" s="71">
        <v>0</v>
      </c>
      <c r="J47" s="71">
        <v>0</v>
      </c>
      <c r="K47" s="71"/>
      <c r="L47" s="71">
        <v>1123</v>
      </c>
      <c r="M47" s="71">
        <v>0</v>
      </c>
      <c r="N47" s="82">
        <v>359</v>
      </c>
      <c r="O47" s="71">
        <v>0</v>
      </c>
      <c r="P47" s="82">
        <v>162</v>
      </c>
      <c r="Q47" s="71">
        <v>0</v>
      </c>
    </row>
    <row r="48" spans="1:17" ht="16">
      <c r="A48" s="112" t="s">
        <v>23</v>
      </c>
      <c r="B48" s="71">
        <v>16121.3265526467</v>
      </c>
      <c r="C48" s="71">
        <v>17335.393226941291</v>
      </c>
      <c r="D48" s="71">
        <v>1214.0666742945905</v>
      </c>
      <c r="E48" s="71">
        <v>0</v>
      </c>
      <c r="F48" s="71">
        <v>1188.5666742945905</v>
      </c>
      <c r="G48" s="71">
        <v>0</v>
      </c>
      <c r="H48" s="71">
        <v>0</v>
      </c>
      <c r="I48" s="71">
        <v>0</v>
      </c>
      <c r="J48" s="71">
        <v>0</v>
      </c>
      <c r="K48" s="71"/>
      <c r="L48" s="71">
        <v>354</v>
      </c>
      <c r="M48" s="71">
        <v>0</v>
      </c>
      <c r="N48" s="82">
        <v>450</v>
      </c>
      <c r="O48" s="71">
        <v>0</v>
      </c>
      <c r="P48" s="82">
        <v>162</v>
      </c>
      <c r="Q48" s="71">
        <v>0</v>
      </c>
    </row>
    <row r="49" spans="1:17" ht="16">
      <c r="A49" s="112" t="s">
        <v>45</v>
      </c>
      <c r="B49" s="71">
        <v>16021.3265526467</v>
      </c>
      <c r="C49" s="71">
        <v>17009.393226941291</v>
      </c>
      <c r="D49" s="71">
        <v>988.06667429459048</v>
      </c>
      <c r="E49" s="71">
        <v>0</v>
      </c>
      <c r="F49" s="71">
        <v>962.56667429459048</v>
      </c>
      <c r="G49" s="71">
        <v>0</v>
      </c>
      <c r="H49" s="71">
        <v>0</v>
      </c>
      <c r="I49" s="71">
        <v>0</v>
      </c>
      <c r="J49" s="71">
        <v>0</v>
      </c>
      <c r="K49" s="71"/>
      <c r="L49" s="71">
        <v>233</v>
      </c>
      <c r="M49" s="71">
        <v>0</v>
      </c>
      <c r="N49" s="82">
        <v>450</v>
      </c>
      <c r="O49" s="71">
        <v>0</v>
      </c>
      <c r="P49" s="82">
        <v>162</v>
      </c>
      <c r="Q49" s="71">
        <v>0</v>
      </c>
    </row>
    <row r="50" spans="1:17" ht="16">
      <c r="A50" s="112" t="s">
        <v>101</v>
      </c>
      <c r="B50" s="71">
        <v>20435.3265526467</v>
      </c>
      <c r="C50" s="71">
        <v>20981.393226941291</v>
      </c>
      <c r="D50" s="71">
        <v>546.06667429459048</v>
      </c>
      <c r="E50" s="71">
        <v>0</v>
      </c>
      <c r="F50" s="71">
        <v>520.56667429459048</v>
      </c>
      <c r="G50" s="71">
        <v>0</v>
      </c>
      <c r="H50" s="71">
        <v>0</v>
      </c>
      <c r="I50" s="71">
        <v>0</v>
      </c>
      <c r="J50" s="71">
        <v>0</v>
      </c>
      <c r="K50" s="71"/>
      <c r="L50" s="71">
        <v>536</v>
      </c>
      <c r="M50" s="71">
        <v>0</v>
      </c>
      <c r="N50" s="82">
        <v>450</v>
      </c>
      <c r="O50" s="71">
        <v>0</v>
      </c>
      <c r="P50" s="82">
        <v>162</v>
      </c>
      <c r="Q50" s="71">
        <v>0</v>
      </c>
    </row>
    <row r="51" spans="1:17" ht="16">
      <c r="A51" s="112" t="s">
        <v>126</v>
      </c>
      <c r="B51" s="71">
        <v>8376.3265526466894</v>
      </c>
      <c r="C51" s="71">
        <v>7899.3932269412926</v>
      </c>
      <c r="D51" s="71">
        <v>-476.93332570539678</v>
      </c>
      <c r="E51" s="71">
        <v>0</v>
      </c>
      <c r="F51" s="71">
        <v>-502.43332570539678</v>
      </c>
      <c r="G51" s="71">
        <v>822.92653867081162</v>
      </c>
      <c r="H51" s="71">
        <v>168.71425779107153</v>
      </c>
      <c r="I51" s="71">
        <v>0</v>
      </c>
      <c r="J51" s="71">
        <v>0</v>
      </c>
      <c r="K51" s="71"/>
      <c r="L51" s="71">
        <v>152</v>
      </c>
      <c r="M51" s="71">
        <v>0</v>
      </c>
      <c r="N51" s="82">
        <v>-204</v>
      </c>
      <c r="O51" s="71">
        <v>0</v>
      </c>
      <c r="P51" s="82">
        <v>-7</v>
      </c>
      <c r="Q51" s="71">
        <v>0</v>
      </c>
    </row>
    <row r="52" spans="1:17" ht="16">
      <c r="A52" s="112" t="s">
        <v>143</v>
      </c>
      <c r="B52" s="71">
        <v>14404.3265526467</v>
      </c>
      <c r="C52" s="71">
        <v>14623.393226941293</v>
      </c>
      <c r="D52" s="71">
        <v>219.0666742945923</v>
      </c>
      <c r="E52" s="71">
        <v>0</v>
      </c>
      <c r="F52" s="71">
        <v>193.5666742945923</v>
      </c>
      <c r="G52" s="71">
        <v>126.92653867081174</v>
      </c>
      <c r="H52" s="71">
        <v>0</v>
      </c>
      <c r="I52" s="71">
        <v>0</v>
      </c>
      <c r="J52" s="71">
        <v>0</v>
      </c>
      <c r="K52" s="71"/>
      <c r="L52" s="71">
        <v>-518</v>
      </c>
      <c r="M52" s="71">
        <v>183</v>
      </c>
      <c r="N52" s="82">
        <v>323</v>
      </c>
      <c r="O52" s="71">
        <v>0</v>
      </c>
      <c r="P52" s="82">
        <v>162</v>
      </c>
      <c r="Q52" s="71">
        <v>0</v>
      </c>
    </row>
    <row r="53" spans="1:17" ht="16">
      <c r="A53" s="112" t="s">
        <v>145</v>
      </c>
      <c r="B53" s="71">
        <v>17781.3265526467</v>
      </c>
      <c r="C53" s="71">
        <v>18423.393226941291</v>
      </c>
      <c r="D53" s="71">
        <v>642.06667429459048</v>
      </c>
      <c r="E53" s="71">
        <v>0</v>
      </c>
      <c r="F53" s="71">
        <v>616.56667429459048</v>
      </c>
      <c r="G53" s="71">
        <v>0</v>
      </c>
      <c r="H53" s="71">
        <v>0</v>
      </c>
      <c r="I53" s="71">
        <v>0</v>
      </c>
      <c r="J53" s="71">
        <v>0</v>
      </c>
      <c r="K53" s="71"/>
      <c r="L53" s="71">
        <v>-185</v>
      </c>
      <c r="M53" s="71">
        <v>0</v>
      </c>
      <c r="N53" s="82">
        <v>450</v>
      </c>
      <c r="O53" s="71">
        <v>0</v>
      </c>
      <c r="P53" s="82">
        <v>162</v>
      </c>
      <c r="Q53" s="71">
        <v>0</v>
      </c>
    </row>
    <row r="54" spans="1:17" ht="16">
      <c r="A54" s="112" t="s">
        <v>157</v>
      </c>
      <c r="B54" s="71">
        <v>14329.3265526467</v>
      </c>
      <c r="C54" s="71">
        <v>14270.393226941293</v>
      </c>
      <c r="D54" s="71">
        <v>-58.933325705407697</v>
      </c>
      <c r="E54" s="71">
        <v>0</v>
      </c>
      <c r="F54" s="71">
        <v>-84.433325705407697</v>
      </c>
      <c r="G54" s="71">
        <v>404.92653867081174</v>
      </c>
      <c r="H54" s="71">
        <v>0</v>
      </c>
      <c r="I54" s="71">
        <v>0</v>
      </c>
      <c r="J54" s="71">
        <v>0</v>
      </c>
      <c r="K54" s="71"/>
      <c r="L54" s="71">
        <v>-156</v>
      </c>
      <c r="M54" s="71">
        <v>0</v>
      </c>
      <c r="N54" s="82">
        <v>45</v>
      </c>
      <c r="O54" s="71">
        <v>0</v>
      </c>
      <c r="P54" s="82">
        <v>162</v>
      </c>
      <c r="Q54" s="71">
        <v>0</v>
      </c>
    </row>
    <row r="55" spans="1:17" ht="16">
      <c r="A55" s="112" t="s">
        <v>217</v>
      </c>
      <c r="B55" s="71">
        <v>14549.3265526467</v>
      </c>
      <c r="C55" s="71">
        <v>15451.393226941293</v>
      </c>
      <c r="D55" s="71">
        <v>902.0666742945923</v>
      </c>
      <c r="E55" s="71">
        <v>0</v>
      </c>
      <c r="F55" s="71">
        <v>876.5666742945923</v>
      </c>
      <c r="G55" s="71">
        <v>0</v>
      </c>
      <c r="H55" s="71">
        <v>0</v>
      </c>
      <c r="I55" s="71">
        <v>0</v>
      </c>
      <c r="J55" s="71">
        <v>0</v>
      </c>
      <c r="K55" s="71"/>
      <c r="L55" s="71">
        <v>6</v>
      </c>
      <c r="M55" s="71">
        <v>0</v>
      </c>
      <c r="N55" s="82">
        <v>338</v>
      </c>
      <c r="O55" s="71">
        <v>0</v>
      </c>
      <c r="P55" s="82">
        <v>162</v>
      </c>
      <c r="Q55" s="71">
        <v>0</v>
      </c>
    </row>
    <row r="56" spans="1:17" ht="16">
      <c r="A56" s="112" t="s">
        <v>245</v>
      </c>
      <c r="B56" s="71">
        <v>12138.3265526467</v>
      </c>
      <c r="C56" s="71">
        <v>13315.393226941293</v>
      </c>
      <c r="D56" s="71">
        <v>1177.0666742945923</v>
      </c>
      <c r="E56" s="71">
        <v>0</v>
      </c>
      <c r="F56" s="71">
        <v>1151.5666742945923</v>
      </c>
      <c r="G56" s="71">
        <v>0</v>
      </c>
      <c r="H56" s="71">
        <v>0</v>
      </c>
      <c r="I56" s="71">
        <v>0</v>
      </c>
      <c r="J56" s="71">
        <v>0</v>
      </c>
      <c r="K56" s="71"/>
      <c r="L56" s="71">
        <v>472</v>
      </c>
      <c r="M56" s="71">
        <v>0</v>
      </c>
      <c r="N56" s="82">
        <v>450</v>
      </c>
      <c r="O56" s="71">
        <v>0</v>
      </c>
      <c r="P56" s="82">
        <v>162</v>
      </c>
      <c r="Q56" s="71">
        <v>0</v>
      </c>
    </row>
    <row r="57" spans="1:17" ht="16">
      <c r="A57" s="112" t="s">
        <v>247</v>
      </c>
      <c r="B57" s="71">
        <v>20180.3265526467</v>
      </c>
      <c r="C57" s="71">
        <v>21848.393226941291</v>
      </c>
      <c r="D57" s="71">
        <v>1668.0666742945905</v>
      </c>
      <c r="E57" s="71">
        <v>0</v>
      </c>
      <c r="F57" s="71">
        <v>1642.5666742945905</v>
      </c>
      <c r="G57" s="71">
        <v>0</v>
      </c>
      <c r="H57" s="71">
        <v>0</v>
      </c>
      <c r="I57" s="71">
        <v>0</v>
      </c>
      <c r="J57" s="71">
        <v>0</v>
      </c>
      <c r="K57" s="71"/>
      <c r="L57" s="71">
        <v>772</v>
      </c>
      <c r="M57" s="71">
        <v>0</v>
      </c>
      <c r="N57" s="82">
        <v>104</v>
      </c>
      <c r="O57" s="71">
        <v>0</v>
      </c>
      <c r="P57" s="82">
        <v>-121</v>
      </c>
      <c r="Q57" s="71">
        <v>0</v>
      </c>
    </row>
    <row r="58" spans="1:17" ht="16">
      <c r="A58" s="112" t="s">
        <v>267</v>
      </c>
      <c r="B58" s="71">
        <v>22608.3265526467</v>
      </c>
      <c r="C58" s="71">
        <v>23454.393226941291</v>
      </c>
      <c r="D58" s="71">
        <v>846.06667429459048</v>
      </c>
      <c r="E58" s="71">
        <v>0</v>
      </c>
      <c r="F58" s="71">
        <v>820.56667429459048</v>
      </c>
      <c r="G58" s="71">
        <v>0</v>
      </c>
      <c r="H58" s="71">
        <v>0</v>
      </c>
      <c r="I58" s="71">
        <v>0</v>
      </c>
      <c r="J58" s="71">
        <v>0</v>
      </c>
      <c r="K58" s="71"/>
      <c r="L58" s="71">
        <v>-50</v>
      </c>
      <c r="M58" s="71">
        <v>0</v>
      </c>
      <c r="N58" s="82">
        <v>356</v>
      </c>
      <c r="O58" s="71">
        <v>0</v>
      </c>
      <c r="P58" s="82">
        <v>162</v>
      </c>
      <c r="Q58" s="71">
        <v>0</v>
      </c>
    </row>
    <row r="59" spans="1:17" ht="16">
      <c r="A59" s="112" t="s">
        <v>275</v>
      </c>
      <c r="B59" s="71">
        <v>16254.3265526467</v>
      </c>
      <c r="C59" s="71">
        <v>17131.393226941291</v>
      </c>
      <c r="D59" s="71">
        <v>877.06667429459048</v>
      </c>
      <c r="E59" s="71">
        <v>0</v>
      </c>
      <c r="F59" s="71">
        <v>851.56667429459048</v>
      </c>
      <c r="G59" s="71">
        <v>0</v>
      </c>
      <c r="H59" s="71">
        <v>0</v>
      </c>
      <c r="I59" s="71">
        <v>0</v>
      </c>
      <c r="J59" s="71">
        <v>0</v>
      </c>
      <c r="K59" s="71"/>
      <c r="L59" s="71">
        <v>891</v>
      </c>
      <c r="M59" s="71">
        <v>0</v>
      </c>
      <c r="N59" s="82">
        <v>450</v>
      </c>
      <c r="O59" s="71">
        <v>0</v>
      </c>
      <c r="P59" s="82">
        <v>162</v>
      </c>
      <c r="Q59" s="71">
        <v>0</v>
      </c>
    </row>
    <row r="60" spans="1:17" ht="16">
      <c r="A60" s="112" t="s">
        <v>282</v>
      </c>
      <c r="B60" s="71">
        <v>19608.3265526467</v>
      </c>
      <c r="C60" s="71">
        <v>22094.393226941291</v>
      </c>
      <c r="D60" s="71">
        <v>2486.0666742945905</v>
      </c>
      <c r="E60" s="71">
        <v>0</v>
      </c>
      <c r="F60" s="71">
        <v>2460.5666742945905</v>
      </c>
      <c r="G60" s="71">
        <v>0</v>
      </c>
      <c r="H60" s="71">
        <v>0</v>
      </c>
      <c r="I60" s="71">
        <v>0</v>
      </c>
      <c r="J60" s="71">
        <v>0</v>
      </c>
      <c r="K60" s="71"/>
      <c r="L60" s="71">
        <v>1590</v>
      </c>
      <c r="M60" s="71">
        <v>0</v>
      </c>
      <c r="N60" s="82">
        <v>237</v>
      </c>
      <c r="O60" s="71">
        <v>0</v>
      </c>
      <c r="P60" s="82">
        <v>162</v>
      </c>
      <c r="Q60" s="71">
        <v>0</v>
      </c>
    </row>
    <row r="61" spans="1:17" ht="16">
      <c r="A61" s="112" t="s">
        <v>7</v>
      </c>
      <c r="B61" s="71">
        <v>17199.3265526467</v>
      </c>
      <c r="C61" s="71">
        <v>18252.393226941291</v>
      </c>
      <c r="D61" s="71">
        <v>1053.0666742945905</v>
      </c>
      <c r="E61" s="71">
        <v>0</v>
      </c>
      <c r="F61" s="71">
        <v>1027.5666742945905</v>
      </c>
      <c r="G61" s="71">
        <v>0</v>
      </c>
      <c r="H61" s="71">
        <v>0</v>
      </c>
      <c r="I61" s="71">
        <v>0</v>
      </c>
      <c r="J61" s="71">
        <v>0</v>
      </c>
      <c r="K61" s="71"/>
      <c r="L61" s="71">
        <v>839</v>
      </c>
      <c r="M61" s="71">
        <v>0</v>
      </c>
      <c r="N61" s="82">
        <v>450</v>
      </c>
      <c r="O61" s="71">
        <v>0</v>
      </c>
      <c r="P61" s="82">
        <v>162</v>
      </c>
      <c r="Q61" s="71">
        <v>0</v>
      </c>
    </row>
    <row r="62" spans="1:17" ht="16">
      <c r="A62" s="112" t="s">
        <v>34</v>
      </c>
      <c r="B62" s="71">
        <v>17971.3265526467</v>
      </c>
      <c r="C62" s="71">
        <v>19616.393226941291</v>
      </c>
      <c r="D62" s="71">
        <v>1645.0666742945905</v>
      </c>
      <c r="E62" s="71">
        <v>0</v>
      </c>
      <c r="F62" s="71">
        <v>1619.5666742945905</v>
      </c>
      <c r="G62" s="71">
        <v>0</v>
      </c>
      <c r="H62" s="71">
        <v>0</v>
      </c>
      <c r="I62" s="71">
        <v>0</v>
      </c>
      <c r="J62" s="71">
        <v>0</v>
      </c>
      <c r="K62" s="71"/>
      <c r="L62" s="71">
        <v>1910</v>
      </c>
      <c r="M62" s="71">
        <v>0</v>
      </c>
      <c r="N62" s="82">
        <v>450</v>
      </c>
      <c r="O62" s="71">
        <v>0</v>
      </c>
      <c r="P62" s="82">
        <v>162</v>
      </c>
      <c r="Q62" s="71">
        <v>0</v>
      </c>
    </row>
    <row r="63" spans="1:17" ht="16">
      <c r="A63" s="112" t="s">
        <v>50</v>
      </c>
      <c r="B63" s="71">
        <v>15820.3265526467</v>
      </c>
      <c r="C63" s="71">
        <v>17195.393226941291</v>
      </c>
      <c r="D63" s="71">
        <v>1375.0666742945905</v>
      </c>
      <c r="E63" s="71">
        <v>0</v>
      </c>
      <c r="F63" s="71">
        <v>1349.5666742945905</v>
      </c>
      <c r="G63" s="71">
        <v>0</v>
      </c>
      <c r="H63" s="71">
        <v>0</v>
      </c>
      <c r="I63" s="71">
        <v>0</v>
      </c>
      <c r="J63" s="71">
        <v>0</v>
      </c>
      <c r="K63" s="71"/>
      <c r="L63" s="71">
        <v>479</v>
      </c>
      <c r="M63" s="71">
        <v>0</v>
      </c>
      <c r="N63" s="82">
        <v>104</v>
      </c>
      <c r="O63" s="71">
        <v>0</v>
      </c>
      <c r="P63" s="82">
        <v>55</v>
      </c>
      <c r="Q63" s="71">
        <v>0</v>
      </c>
    </row>
    <row r="64" spans="1:17" ht="16">
      <c r="A64" s="112" t="s">
        <v>52</v>
      </c>
      <c r="B64" s="71">
        <v>12193.3265526467</v>
      </c>
      <c r="C64" s="71">
        <v>14302.393226941293</v>
      </c>
      <c r="D64" s="71">
        <v>2109.0666742945923</v>
      </c>
      <c r="E64" s="71">
        <v>0</v>
      </c>
      <c r="F64" s="71">
        <v>2083.5666742945923</v>
      </c>
      <c r="G64" s="71">
        <v>0</v>
      </c>
      <c r="H64" s="71">
        <v>0</v>
      </c>
      <c r="I64" s="71">
        <v>0</v>
      </c>
      <c r="J64" s="71">
        <v>0</v>
      </c>
      <c r="K64" s="71"/>
      <c r="L64" s="71">
        <v>1213</v>
      </c>
      <c r="M64" s="71">
        <v>0</v>
      </c>
      <c r="N64" s="82">
        <v>230</v>
      </c>
      <c r="O64" s="71">
        <v>0</v>
      </c>
      <c r="P64" s="82">
        <v>162</v>
      </c>
      <c r="Q64" s="71">
        <v>0</v>
      </c>
    </row>
    <row r="65" spans="1:17" ht="16">
      <c r="A65" s="112" t="s">
        <v>61</v>
      </c>
      <c r="B65" s="71">
        <v>18696.3265526467</v>
      </c>
      <c r="C65" s="71">
        <v>17862.393226941291</v>
      </c>
      <c r="D65" s="71">
        <v>-833.93332570540952</v>
      </c>
      <c r="E65" s="71">
        <v>0</v>
      </c>
      <c r="F65" s="71">
        <v>-859.43332570540952</v>
      </c>
      <c r="G65" s="71">
        <v>1179.9265386708116</v>
      </c>
      <c r="H65" s="71">
        <v>525.71425779107153</v>
      </c>
      <c r="I65" s="71">
        <v>96.934847372798231</v>
      </c>
      <c r="J65" s="71">
        <v>0</v>
      </c>
      <c r="K65" s="71"/>
      <c r="L65" s="71">
        <v>-550</v>
      </c>
      <c r="M65" s="71">
        <v>215</v>
      </c>
      <c r="N65" s="82">
        <v>-498</v>
      </c>
      <c r="O65" s="71">
        <v>103</v>
      </c>
      <c r="P65" s="82">
        <v>-267</v>
      </c>
      <c r="Q65" s="71">
        <v>0</v>
      </c>
    </row>
    <row r="66" spans="1:17" ht="16">
      <c r="A66" s="112" t="s">
        <v>91</v>
      </c>
      <c r="B66" s="71">
        <v>10134.3265526467</v>
      </c>
      <c r="C66" s="71">
        <v>10123.393226941293</v>
      </c>
      <c r="D66" s="71">
        <v>-10.933325705407697</v>
      </c>
      <c r="E66" s="71">
        <v>0</v>
      </c>
      <c r="F66" s="71">
        <v>-36.433325705407697</v>
      </c>
      <c r="G66" s="71">
        <v>356.92653867081174</v>
      </c>
      <c r="H66" s="71">
        <v>0</v>
      </c>
      <c r="I66" s="71">
        <v>0</v>
      </c>
      <c r="J66" s="71">
        <v>0</v>
      </c>
      <c r="K66" s="71"/>
      <c r="L66" s="71">
        <v>-550</v>
      </c>
      <c r="M66" s="71">
        <v>215</v>
      </c>
      <c r="N66" s="82">
        <v>-253</v>
      </c>
      <c r="O66" s="71">
        <v>0</v>
      </c>
      <c r="P66" s="82">
        <v>-121</v>
      </c>
      <c r="Q66" s="71">
        <v>0</v>
      </c>
    </row>
    <row r="67" spans="1:17" ht="16">
      <c r="A67" s="112" t="s">
        <v>146</v>
      </c>
      <c r="B67" s="71">
        <v>17317.3265526467</v>
      </c>
      <c r="C67" s="71">
        <v>18126.393226941291</v>
      </c>
      <c r="D67" s="71">
        <v>809.06667429459048</v>
      </c>
      <c r="E67" s="71">
        <v>0</v>
      </c>
      <c r="F67" s="71">
        <v>783.56667429459048</v>
      </c>
      <c r="G67" s="71">
        <v>0</v>
      </c>
      <c r="H67" s="71">
        <v>0</v>
      </c>
      <c r="I67" s="71">
        <v>0</v>
      </c>
      <c r="J67" s="71">
        <v>0</v>
      </c>
      <c r="K67" s="71"/>
      <c r="L67" s="71">
        <v>393</v>
      </c>
      <c r="M67" s="71">
        <v>0</v>
      </c>
      <c r="N67" s="82">
        <v>450</v>
      </c>
      <c r="O67" s="71">
        <v>0</v>
      </c>
      <c r="P67" s="82">
        <v>162</v>
      </c>
      <c r="Q67" s="71">
        <v>0</v>
      </c>
    </row>
    <row r="68" spans="1:17" ht="16">
      <c r="A68" s="112" t="s">
        <v>164</v>
      </c>
      <c r="B68" s="71">
        <v>20182.3265526467</v>
      </c>
      <c r="C68" s="71">
        <v>22221.393226941291</v>
      </c>
      <c r="D68" s="71">
        <v>2039.0666742945905</v>
      </c>
      <c r="E68" s="71">
        <v>0</v>
      </c>
      <c r="F68" s="71">
        <v>2013.5666742945905</v>
      </c>
      <c r="G68" s="71">
        <v>0</v>
      </c>
      <c r="H68" s="71">
        <v>0</v>
      </c>
      <c r="I68" s="71">
        <v>0</v>
      </c>
      <c r="J68" s="71">
        <v>0</v>
      </c>
      <c r="K68" s="71"/>
      <c r="L68" s="71">
        <v>1143</v>
      </c>
      <c r="M68" s="71">
        <v>0</v>
      </c>
      <c r="N68" s="82">
        <v>177</v>
      </c>
      <c r="O68" s="71">
        <v>0</v>
      </c>
      <c r="P68" s="82">
        <v>162</v>
      </c>
      <c r="Q68" s="71">
        <v>0</v>
      </c>
    </row>
    <row r="69" spans="1:17" ht="16">
      <c r="A69" s="112" t="s">
        <v>215</v>
      </c>
      <c r="B69" s="71">
        <v>24762.3265526467</v>
      </c>
      <c r="C69" s="71">
        <v>26981.393226941291</v>
      </c>
      <c r="D69" s="71">
        <v>2219.0666742945905</v>
      </c>
      <c r="E69" s="71">
        <v>0</v>
      </c>
      <c r="F69" s="71">
        <v>2193.5666742945905</v>
      </c>
      <c r="G69" s="71">
        <v>0</v>
      </c>
      <c r="H69" s="71">
        <v>0</v>
      </c>
      <c r="I69" s="71">
        <v>0</v>
      </c>
      <c r="J69" s="71">
        <v>0</v>
      </c>
      <c r="K69" s="71"/>
      <c r="L69" s="71">
        <v>1605</v>
      </c>
      <c r="M69" s="71">
        <v>0</v>
      </c>
      <c r="N69" s="82">
        <v>450</v>
      </c>
      <c r="O69" s="71">
        <v>0</v>
      </c>
      <c r="P69" s="82">
        <v>162</v>
      </c>
      <c r="Q69" s="71">
        <v>0</v>
      </c>
    </row>
    <row r="70" spans="1:17" ht="16">
      <c r="A70" s="112" t="s">
        <v>231</v>
      </c>
      <c r="B70" s="71">
        <v>19969.3265526467</v>
      </c>
      <c r="C70" s="71">
        <v>20477.393226941291</v>
      </c>
      <c r="D70" s="71">
        <v>508.06667429459048</v>
      </c>
      <c r="E70" s="71">
        <v>0</v>
      </c>
      <c r="F70" s="71">
        <v>482.56667429459048</v>
      </c>
      <c r="G70" s="71">
        <v>0</v>
      </c>
      <c r="H70" s="71">
        <v>0</v>
      </c>
      <c r="I70" s="71">
        <v>0</v>
      </c>
      <c r="J70" s="71">
        <v>0</v>
      </c>
      <c r="K70" s="71"/>
      <c r="L70" s="71">
        <v>-388</v>
      </c>
      <c r="M70" s="71">
        <v>53</v>
      </c>
      <c r="N70" s="82">
        <v>104</v>
      </c>
      <c r="O70" s="71">
        <v>0</v>
      </c>
      <c r="P70" s="82">
        <v>20</v>
      </c>
      <c r="Q70" s="71">
        <v>0</v>
      </c>
    </row>
    <row r="71" spans="1:17" ht="16">
      <c r="A71" s="112" t="s">
        <v>246</v>
      </c>
      <c r="B71" s="71">
        <v>15329.3265526467</v>
      </c>
      <c r="C71" s="71">
        <v>15826.393226941293</v>
      </c>
      <c r="D71" s="71">
        <v>497.0666742945923</v>
      </c>
      <c r="E71" s="71">
        <v>0</v>
      </c>
      <c r="F71" s="71">
        <v>471.5666742945923</v>
      </c>
      <c r="G71" s="71">
        <v>0</v>
      </c>
      <c r="H71" s="71">
        <v>0</v>
      </c>
      <c r="I71" s="71">
        <v>0</v>
      </c>
      <c r="J71" s="71">
        <v>0</v>
      </c>
      <c r="K71" s="71"/>
      <c r="L71" s="71">
        <v>-269</v>
      </c>
      <c r="M71" s="71">
        <v>0</v>
      </c>
      <c r="N71" s="82">
        <v>450</v>
      </c>
      <c r="O71" s="71">
        <v>0</v>
      </c>
      <c r="P71" s="82">
        <v>162</v>
      </c>
      <c r="Q71" s="71">
        <v>0</v>
      </c>
    </row>
    <row r="72" spans="1:17" ht="16">
      <c r="A72" s="112" t="s">
        <v>254</v>
      </c>
      <c r="B72" s="71">
        <v>19338.3265526467</v>
      </c>
      <c r="C72" s="71">
        <v>21179.393226941291</v>
      </c>
      <c r="D72" s="71">
        <v>1841.0666742945905</v>
      </c>
      <c r="E72" s="71">
        <v>0</v>
      </c>
      <c r="F72" s="71">
        <v>1815.5666742945905</v>
      </c>
      <c r="G72" s="71">
        <v>0</v>
      </c>
      <c r="H72" s="71">
        <v>0</v>
      </c>
      <c r="I72" s="71">
        <v>0</v>
      </c>
      <c r="J72" s="71">
        <v>0</v>
      </c>
      <c r="K72" s="71"/>
      <c r="L72" s="71">
        <v>1049</v>
      </c>
      <c r="M72" s="71">
        <v>0</v>
      </c>
      <c r="N72" s="82">
        <v>450</v>
      </c>
      <c r="O72" s="71">
        <v>0</v>
      </c>
      <c r="P72" s="82">
        <v>162</v>
      </c>
      <c r="Q72" s="71">
        <v>0</v>
      </c>
    </row>
    <row r="73" spans="1:17" ht="16">
      <c r="A73" s="112" t="s">
        <v>263</v>
      </c>
      <c r="B73" s="71">
        <v>10885.3265526467</v>
      </c>
      <c r="C73" s="71">
        <v>12002.393226941293</v>
      </c>
      <c r="D73" s="71">
        <v>1117.0666742945923</v>
      </c>
      <c r="E73" s="71">
        <v>0</v>
      </c>
      <c r="F73" s="71">
        <v>1091.5666742945923</v>
      </c>
      <c r="G73" s="71">
        <v>0</v>
      </c>
      <c r="H73" s="71">
        <v>0</v>
      </c>
      <c r="I73" s="71">
        <v>0</v>
      </c>
      <c r="J73" s="71">
        <v>0</v>
      </c>
      <c r="K73" s="71"/>
      <c r="L73" s="71">
        <v>315</v>
      </c>
      <c r="M73" s="71">
        <v>0</v>
      </c>
      <c r="N73" s="82">
        <v>450</v>
      </c>
      <c r="O73" s="71">
        <v>0</v>
      </c>
      <c r="P73" s="82">
        <v>162</v>
      </c>
      <c r="Q73" s="71">
        <v>0</v>
      </c>
    </row>
    <row r="74" spans="1:17" ht="16">
      <c r="A74" s="112" t="s">
        <v>6</v>
      </c>
      <c r="B74" s="71">
        <v>23977.3265526467</v>
      </c>
      <c r="C74" s="71">
        <v>26114.393226941291</v>
      </c>
      <c r="D74" s="71">
        <v>2137.0666742945905</v>
      </c>
      <c r="E74" s="71">
        <v>0</v>
      </c>
      <c r="F74" s="71">
        <v>2111.5666742945905</v>
      </c>
      <c r="G74" s="71">
        <v>0</v>
      </c>
      <c r="H74" s="71">
        <v>0</v>
      </c>
      <c r="I74" s="71">
        <v>0</v>
      </c>
      <c r="J74" s="71">
        <v>0</v>
      </c>
      <c r="K74" s="71"/>
      <c r="L74" s="71">
        <v>1403</v>
      </c>
      <c r="M74" s="71">
        <v>0</v>
      </c>
      <c r="N74" s="82">
        <v>450</v>
      </c>
      <c r="O74" s="71">
        <v>0</v>
      </c>
      <c r="P74" s="82">
        <v>162</v>
      </c>
      <c r="Q74" s="71">
        <v>0</v>
      </c>
    </row>
    <row r="75" spans="1:17" ht="16">
      <c r="A75" s="112" t="s">
        <v>121</v>
      </c>
      <c r="B75" s="71">
        <v>28492.3265526467</v>
      </c>
      <c r="C75" s="71">
        <v>31224.393226941291</v>
      </c>
      <c r="D75" s="71">
        <v>2732.0666742945905</v>
      </c>
      <c r="E75" s="71">
        <v>0</v>
      </c>
      <c r="F75" s="71">
        <v>2706.5666742945905</v>
      </c>
      <c r="G75" s="71">
        <v>0</v>
      </c>
      <c r="H75" s="71">
        <v>0</v>
      </c>
      <c r="I75" s="71">
        <v>0</v>
      </c>
      <c r="J75" s="71">
        <v>0</v>
      </c>
      <c r="K75" s="71"/>
      <c r="L75" s="71">
        <v>1836</v>
      </c>
      <c r="M75" s="71">
        <v>0</v>
      </c>
      <c r="N75" s="82">
        <v>104</v>
      </c>
      <c r="O75" s="71">
        <v>0</v>
      </c>
      <c r="P75" s="82">
        <v>-26</v>
      </c>
      <c r="Q75" s="71">
        <v>0</v>
      </c>
    </row>
    <row r="76" spans="1:17" ht="16">
      <c r="A76" s="112" t="s">
        <v>127</v>
      </c>
      <c r="B76" s="71">
        <v>15582.3265526467</v>
      </c>
      <c r="C76" s="71">
        <v>17647.393226941291</v>
      </c>
      <c r="D76" s="71">
        <v>2065.0666742945905</v>
      </c>
      <c r="E76" s="71">
        <v>0</v>
      </c>
      <c r="F76" s="71">
        <v>2039.5666742945905</v>
      </c>
      <c r="G76" s="71">
        <v>0</v>
      </c>
      <c r="H76" s="71">
        <v>0</v>
      </c>
      <c r="I76" s="71">
        <v>0</v>
      </c>
      <c r="J76" s="71">
        <v>0</v>
      </c>
      <c r="K76" s="71"/>
      <c r="L76" s="71">
        <v>1796</v>
      </c>
      <c r="M76" s="71">
        <v>0</v>
      </c>
      <c r="N76" s="82">
        <v>450</v>
      </c>
      <c r="O76" s="71">
        <v>0</v>
      </c>
      <c r="P76" s="82">
        <v>162</v>
      </c>
      <c r="Q76" s="71">
        <v>0</v>
      </c>
    </row>
    <row r="77" spans="1:17" ht="16">
      <c r="A77" s="112" t="s">
        <v>141</v>
      </c>
      <c r="B77" s="71">
        <v>21733.3265526467</v>
      </c>
      <c r="C77" s="71">
        <v>23857.393226941291</v>
      </c>
      <c r="D77" s="71">
        <v>2124.0666742945905</v>
      </c>
      <c r="E77" s="71">
        <v>0</v>
      </c>
      <c r="F77" s="71">
        <v>2098.5666742945905</v>
      </c>
      <c r="G77" s="71">
        <v>0</v>
      </c>
      <c r="H77" s="71">
        <v>0</v>
      </c>
      <c r="I77" s="71">
        <v>0</v>
      </c>
      <c r="J77" s="71">
        <v>0</v>
      </c>
      <c r="K77" s="71"/>
      <c r="L77" s="71">
        <v>1403</v>
      </c>
      <c r="M77" s="71">
        <v>0</v>
      </c>
      <c r="N77" s="82">
        <v>450</v>
      </c>
      <c r="O77" s="71">
        <v>0</v>
      </c>
      <c r="P77" s="82">
        <v>162</v>
      </c>
      <c r="Q77" s="71">
        <v>0</v>
      </c>
    </row>
    <row r="78" spans="1:17" ht="16">
      <c r="A78" s="112" t="s">
        <v>225</v>
      </c>
      <c r="B78" s="71">
        <v>23679.3265526467</v>
      </c>
      <c r="C78" s="71">
        <v>26891.393226941291</v>
      </c>
      <c r="D78" s="71">
        <v>3212.0666742945905</v>
      </c>
      <c r="E78" s="71">
        <v>0</v>
      </c>
      <c r="F78" s="71">
        <v>3186.5666742945905</v>
      </c>
      <c r="G78" s="71">
        <v>0</v>
      </c>
      <c r="H78" s="71">
        <v>0</v>
      </c>
      <c r="I78" s="71">
        <v>0</v>
      </c>
      <c r="J78" s="71">
        <v>0</v>
      </c>
      <c r="K78" s="71"/>
      <c r="L78" s="71">
        <v>2391</v>
      </c>
      <c r="M78" s="71">
        <v>0</v>
      </c>
      <c r="N78" s="82">
        <v>450</v>
      </c>
      <c r="O78" s="71">
        <v>0</v>
      </c>
      <c r="P78" s="82">
        <v>162</v>
      </c>
      <c r="Q78" s="71">
        <v>0</v>
      </c>
    </row>
    <row r="79" spans="1:17" ht="16">
      <c r="A79" s="112" t="s">
        <v>244</v>
      </c>
      <c r="B79" s="71">
        <v>24313.3265526467</v>
      </c>
      <c r="C79" s="71">
        <v>27046.393226941291</v>
      </c>
      <c r="D79" s="71">
        <v>2733.0666742945905</v>
      </c>
      <c r="E79" s="71">
        <v>0</v>
      </c>
      <c r="F79" s="71">
        <v>2707.5666742945905</v>
      </c>
      <c r="G79" s="71">
        <v>0</v>
      </c>
      <c r="H79" s="71">
        <v>0</v>
      </c>
      <c r="I79" s="71">
        <v>0</v>
      </c>
      <c r="J79" s="71">
        <v>0</v>
      </c>
      <c r="K79" s="71"/>
      <c r="L79" s="71">
        <v>1837</v>
      </c>
      <c r="M79" s="71">
        <v>0</v>
      </c>
      <c r="N79" s="82">
        <v>104</v>
      </c>
      <c r="O79" s="71">
        <v>0</v>
      </c>
      <c r="P79" s="82">
        <v>-17</v>
      </c>
      <c r="Q79" s="71">
        <v>0</v>
      </c>
    </row>
    <row r="80" spans="1:17" ht="16">
      <c r="A80" s="112" t="s">
        <v>266</v>
      </c>
      <c r="B80" s="71">
        <v>13078.3265526467</v>
      </c>
      <c r="C80" s="71">
        <v>13367.393226941293</v>
      </c>
      <c r="D80" s="71">
        <v>289.0666742945923</v>
      </c>
      <c r="E80" s="71">
        <v>0</v>
      </c>
      <c r="F80" s="71">
        <v>263.5666742945923</v>
      </c>
      <c r="G80" s="71">
        <v>56.926538670811738</v>
      </c>
      <c r="H80" s="71">
        <v>0</v>
      </c>
      <c r="I80" s="71">
        <v>0</v>
      </c>
      <c r="J80" s="71">
        <v>0</v>
      </c>
      <c r="K80" s="71"/>
      <c r="L80" s="71">
        <v>-550</v>
      </c>
      <c r="M80" s="71">
        <v>215</v>
      </c>
      <c r="N80" s="82">
        <v>389</v>
      </c>
      <c r="O80" s="71">
        <v>0</v>
      </c>
      <c r="P80" s="82">
        <v>162</v>
      </c>
      <c r="Q80" s="71">
        <v>0</v>
      </c>
    </row>
    <row r="81" spans="1:17" ht="16">
      <c r="A81" s="112" t="s">
        <v>276</v>
      </c>
      <c r="B81" s="71">
        <v>15514.3265526467</v>
      </c>
      <c r="C81" s="71">
        <v>17141.393226941291</v>
      </c>
      <c r="D81" s="71">
        <v>1627.0666742945905</v>
      </c>
      <c r="E81" s="71">
        <v>0</v>
      </c>
      <c r="F81" s="71">
        <v>1601.5666742945905</v>
      </c>
      <c r="G81" s="71">
        <v>0</v>
      </c>
      <c r="H81" s="71">
        <v>0</v>
      </c>
      <c r="I81" s="71">
        <v>0</v>
      </c>
      <c r="J81" s="71">
        <v>0</v>
      </c>
      <c r="K81" s="71"/>
      <c r="L81" s="71">
        <v>1189</v>
      </c>
      <c r="M81" s="71">
        <v>0</v>
      </c>
      <c r="N81" s="82">
        <v>450</v>
      </c>
      <c r="O81" s="71">
        <v>0</v>
      </c>
      <c r="P81" s="82">
        <v>162</v>
      </c>
      <c r="Q81" s="71">
        <v>0</v>
      </c>
    </row>
    <row r="82" spans="1:17" ht="16">
      <c r="A82" s="112" t="s">
        <v>19</v>
      </c>
      <c r="B82" s="71">
        <v>18792.3265526467</v>
      </c>
      <c r="C82" s="71">
        <v>21030.393226941291</v>
      </c>
      <c r="D82" s="71">
        <v>2238.0666742945905</v>
      </c>
      <c r="E82" s="71">
        <v>0</v>
      </c>
      <c r="F82" s="71">
        <v>2212.5666742945905</v>
      </c>
      <c r="G82" s="71">
        <v>0</v>
      </c>
      <c r="H82" s="71">
        <v>0</v>
      </c>
      <c r="I82" s="71">
        <v>0</v>
      </c>
      <c r="J82" s="71">
        <v>0</v>
      </c>
      <c r="K82" s="71"/>
      <c r="L82" s="71">
        <v>1342</v>
      </c>
      <c r="M82" s="71">
        <v>0</v>
      </c>
      <c r="N82" s="82">
        <v>104</v>
      </c>
      <c r="O82" s="71">
        <v>0</v>
      </c>
      <c r="P82" s="82">
        <v>-121</v>
      </c>
      <c r="Q82" s="71">
        <v>0</v>
      </c>
    </row>
    <row r="83" spans="1:17" ht="16">
      <c r="A83" s="112" t="s">
        <v>35</v>
      </c>
      <c r="B83" s="71">
        <v>22907.3265526467</v>
      </c>
      <c r="C83" s="71">
        <v>25334.393226941291</v>
      </c>
      <c r="D83" s="71">
        <v>2427.0666742945905</v>
      </c>
      <c r="E83" s="71">
        <v>0</v>
      </c>
      <c r="F83" s="71">
        <v>2401.5666742945905</v>
      </c>
      <c r="G83" s="71">
        <v>0</v>
      </c>
      <c r="H83" s="71">
        <v>0</v>
      </c>
      <c r="I83" s="71">
        <v>0</v>
      </c>
      <c r="J83" s="71">
        <v>0</v>
      </c>
      <c r="K83" s="71"/>
      <c r="L83" s="71">
        <v>1531</v>
      </c>
      <c r="M83" s="71">
        <v>0</v>
      </c>
      <c r="N83" s="82">
        <v>104</v>
      </c>
      <c r="O83" s="71">
        <v>0</v>
      </c>
      <c r="P83" s="82">
        <v>-121</v>
      </c>
      <c r="Q83" s="71">
        <v>0</v>
      </c>
    </row>
    <row r="84" spans="1:17" ht="16">
      <c r="A84" s="112" t="s">
        <v>77</v>
      </c>
      <c r="B84" s="71">
        <v>28224.3265526467</v>
      </c>
      <c r="C84" s="71">
        <v>31746.393226941291</v>
      </c>
      <c r="D84" s="71">
        <v>3522.0666742945905</v>
      </c>
      <c r="E84" s="71">
        <v>0</v>
      </c>
      <c r="F84" s="71">
        <v>3496.5666742945905</v>
      </c>
      <c r="G84" s="71">
        <v>0</v>
      </c>
      <c r="H84" s="71">
        <v>0</v>
      </c>
      <c r="I84" s="71">
        <v>0</v>
      </c>
      <c r="J84" s="71">
        <v>0</v>
      </c>
      <c r="K84" s="71"/>
      <c r="L84" s="71">
        <v>2626</v>
      </c>
      <c r="M84" s="71">
        <v>0</v>
      </c>
      <c r="N84" s="82">
        <v>209</v>
      </c>
      <c r="O84" s="71">
        <v>0</v>
      </c>
      <c r="P84" s="82">
        <v>162</v>
      </c>
      <c r="Q84" s="71">
        <v>0</v>
      </c>
    </row>
    <row r="85" spans="1:17" ht="16">
      <c r="A85" s="112" t="s">
        <v>86</v>
      </c>
      <c r="B85" s="71">
        <v>32537.3265526467</v>
      </c>
      <c r="C85" s="71">
        <v>34952.393226941291</v>
      </c>
      <c r="D85" s="71">
        <v>2415.0666742945905</v>
      </c>
      <c r="E85" s="71">
        <v>0</v>
      </c>
      <c r="F85" s="71">
        <v>2389.5666742945905</v>
      </c>
      <c r="G85" s="71">
        <v>0</v>
      </c>
      <c r="H85" s="71">
        <v>0</v>
      </c>
      <c r="I85" s="71">
        <v>0</v>
      </c>
      <c r="J85" s="71">
        <v>0</v>
      </c>
      <c r="K85" s="71"/>
      <c r="L85" s="71">
        <v>1519</v>
      </c>
      <c r="M85" s="71">
        <v>0</v>
      </c>
      <c r="N85" s="82">
        <v>104</v>
      </c>
      <c r="O85" s="71">
        <v>0</v>
      </c>
      <c r="P85" s="82">
        <v>-121</v>
      </c>
      <c r="Q85" s="71">
        <v>0</v>
      </c>
    </row>
    <row r="86" spans="1:17" ht="16">
      <c r="A86" s="112" t="s">
        <v>93</v>
      </c>
      <c r="B86" s="71">
        <v>12033.3265526467</v>
      </c>
      <c r="C86" s="71">
        <v>12164.393226941293</v>
      </c>
      <c r="D86" s="71">
        <v>131.0666742945923</v>
      </c>
      <c r="E86" s="71">
        <v>0</v>
      </c>
      <c r="F86" s="71">
        <v>105.5666742945923</v>
      </c>
      <c r="G86" s="71">
        <v>214.92653867081174</v>
      </c>
      <c r="H86" s="71">
        <v>0</v>
      </c>
      <c r="I86" s="71">
        <v>0</v>
      </c>
      <c r="J86" s="71">
        <v>0</v>
      </c>
      <c r="K86" s="71"/>
      <c r="L86" s="71">
        <v>-338</v>
      </c>
      <c r="M86" s="71">
        <v>3</v>
      </c>
      <c r="N86" s="82">
        <v>235</v>
      </c>
      <c r="O86" s="71">
        <v>0</v>
      </c>
      <c r="P86" s="82">
        <v>162</v>
      </c>
      <c r="Q86" s="71">
        <v>0</v>
      </c>
    </row>
    <row r="87" spans="1:17" ht="16">
      <c r="A87" s="112" t="s">
        <v>150</v>
      </c>
      <c r="B87" s="71">
        <v>18736.3265526467</v>
      </c>
      <c r="C87" s="71">
        <v>20800.393226941291</v>
      </c>
      <c r="D87" s="71">
        <v>2064.0666742945905</v>
      </c>
      <c r="E87" s="71">
        <v>0</v>
      </c>
      <c r="F87" s="71">
        <v>2038.5666742945905</v>
      </c>
      <c r="G87" s="71">
        <v>0</v>
      </c>
      <c r="H87" s="71">
        <v>0</v>
      </c>
      <c r="I87" s="71">
        <v>0</v>
      </c>
      <c r="J87" s="71">
        <v>0</v>
      </c>
      <c r="K87" s="71"/>
      <c r="L87" s="71">
        <v>1168</v>
      </c>
      <c r="M87" s="71">
        <v>0</v>
      </c>
      <c r="N87" s="82">
        <v>328</v>
      </c>
      <c r="O87" s="71">
        <v>0</v>
      </c>
      <c r="P87" s="82">
        <v>162</v>
      </c>
      <c r="Q87" s="71">
        <v>0</v>
      </c>
    </row>
    <row r="88" spans="1:17" ht="16">
      <c r="A88" s="112" t="s">
        <v>151</v>
      </c>
      <c r="B88" s="71">
        <v>16829.3265526467</v>
      </c>
      <c r="C88" s="71">
        <v>17676.393226941291</v>
      </c>
      <c r="D88" s="71">
        <v>847.06667429459048</v>
      </c>
      <c r="E88" s="71">
        <v>0</v>
      </c>
      <c r="F88" s="71">
        <v>821.56667429459048</v>
      </c>
      <c r="G88" s="71">
        <v>0</v>
      </c>
      <c r="H88" s="71">
        <v>0</v>
      </c>
      <c r="I88" s="71">
        <v>0</v>
      </c>
      <c r="J88" s="71">
        <v>0</v>
      </c>
      <c r="K88" s="71"/>
      <c r="L88" s="71">
        <v>-49</v>
      </c>
      <c r="M88" s="71">
        <v>0</v>
      </c>
      <c r="N88" s="82">
        <v>249</v>
      </c>
      <c r="O88" s="71">
        <v>0</v>
      </c>
      <c r="P88" s="82">
        <v>162</v>
      </c>
      <c r="Q88" s="71">
        <v>0</v>
      </c>
    </row>
    <row r="89" spans="1:17" ht="16">
      <c r="A89" s="112" t="s">
        <v>160</v>
      </c>
      <c r="B89" s="71">
        <v>24877.3265526467</v>
      </c>
      <c r="C89" s="71">
        <v>26795.393226941291</v>
      </c>
      <c r="D89" s="71">
        <v>1918.0666742945905</v>
      </c>
      <c r="E89" s="71">
        <v>0</v>
      </c>
      <c r="F89" s="71">
        <v>1892.5666742945905</v>
      </c>
      <c r="G89" s="71">
        <v>0</v>
      </c>
      <c r="H89" s="71">
        <v>0</v>
      </c>
      <c r="I89" s="71">
        <v>0</v>
      </c>
      <c r="J89" s="71">
        <v>0</v>
      </c>
      <c r="K89" s="71"/>
      <c r="L89" s="71">
        <v>1022</v>
      </c>
      <c r="M89" s="71">
        <v>0</v>
      </c>
      <c r="N89" s="82">
        <v>240</v>
      </c>
      <c r="O89" s="71">
        <v>0</v>
      </c>
      <c r="P89" s="82">
        <v>162</v>
      </c>
      <c r="Q89" s="71">
        <v>0</v>
      </c>
    </row>
    <row r="90" spans="1:17" ht="16">
      <c r="A90" s="112" t="s">
        <v>170</v>
      </c>
      <c r="B90" s="71">
        <v>13540.3265526467</v>
      </c>
      <c r="C90" s="71">
        <v>15280.393226941293</v>
      </c>
      <c r="D90" s="71">
        <v>1740.0666742945923</v>
      </c>
      <c r="E90" s="71">
        <v>0</v>
      </c>
      <c r="F90" s="71">
        <v>1714.5666742945923</v>
      </c>
      <c r="G90" s="71">
        <v>0</v>
      </c>
      <c r="H90" s="71">
        <v>0</v>
      </c>
      <c r="I90" s="71">
        <v>0</v>
      </c>
      <c r="J90" s="71">
        <v>0</v>
      </c>
      <c r="K90" s="71"/>
      <c r="L90" s="71">
        <v>844</v>
      </c>
      <c r="M90" s="71">
        <v>0</v>
      </c>
      <c r="N90" s="82">
        <v>372</v>
      </c>
      <c r="O90" s="71">
        <v>0</v>
      </c>
      <c r="P90" s="82">
        <v>162</v>
      </c>
      <c r="Q90" s="71">
        <v>0</v>
      </c>
    </row>
    <row r="91" spans="1:17" ht="16">
      <c r="A91" s="112" t="s">
        <v>229</v>
      </c>
      <c r="B91" s="71">
        <v>21200.3265526467</v>
      </c>
      <c r="C91" s="71">
        <v>24267.393226941291</v>
      </c>
      <c r="D91" s="71">
        <v>3067.0666742945905</v>
      </c>
      <c r="E91" s="71">
        <v>0</v>
      </c>
      <c r="F91" s="71">
        <v>3041.5666742945905</v>
      </c>
      <c r="G91" s="71">
        <v>0</v>
      </c>
      <c r="H91" s="71">
        <v>0</v>
      </c>
      <c r="I91" s="71">
        <v>0</v>
      </c>
      <c r="J91" s="71">
        <v>0</v>
      </c>
      <c r="K91" s="71"/>
      <c r="L91" s="71">
        <v>3508</v>
      </c>
      <c r="M91" s="71">
        <v>0</v>
      </c>
      <c r="N91" s="82">
        <v>450</v>
      </c>
      <c r="O91" s="71">
        <v>0</v>
      </c>
      <c r="P91" s="82">
        <v>162</v>
      </c>
      <c r="Q91" s="71">
        <v>0</v>
      </c>
    </row>
    <row r="92" spans="1:17" ht="16">
      <c r="A92" s="112" t="s">
        <v>256</v>
      </c>
      <c r="B92" s="71">
        <v>17986.3265526467</v>
      </c>
      <c r="C92" s="71">
        <v>19509.393226941291</v>
      </c>
      <c r="D92" s="71">
        <v>1523.0666742945905</v>
      </c>
      <c r="E92" s="71">
        <v>0</v>
      </c>
      <c r="F92" s="71">
        <v>1497.5666742945905</v>
      </c>
      <c r="G92" s="71">
        <v>0</v>
      </c>
      <c r="H92" s="71">
        <v>0</v>
      </c>
      <c r="I92" s="71">
        <v>0</v>
      </c>
      <c r="J92" s="71">
        <v>0</v>
      </c>
      <c r="K92" s="71"/>
      <c r="L92" s="71">
        <v>627</v>
      </c>
      <c r="M92" s="71">
        <v>0</v>
      </c>
      <c r="N92" s="82">
        <v>104</v>
      </c>
      <c r="O92" s="71">
        <v>0</v>
      </c>
      <c r="P92" s="82">
        <v>155</v>
      </c>
      <c r="Q92" s="71">
        <v>0</v>
      </c>
    </row>
    <row r="93" spans="1:17" ht="16">
      <c r="A93" s="112" t="s">
        <v>264</v>
      </c>
      <c r="B93" s="71">
        <v>18818.3265526467</v>
      </c>
      <c r="C93" s="71">
        <v>20512.393226941291</v>
      </c>
      <c r="D93" s="71">
        <v>1694.0666742945905</v>
      </c>
      <c r="E93" s="71">
        <v>0</v>
      </c>
      <c r="F93" s="71">
        <v>1668.5666742945905</v>
      </c>
      <c r="G93" s="71">
        <v>0</v>
      </c>
      <c r="H93" s="71">
        <v>0</v>
      </c>
      <c r="I93" s="71">
        <v>0</v>
      </c>
      <c r="J93" s="71">
        <v>0</v>
      </c>
      <c r="K93" s="71"/>
      <c r="L93" s="71">
        <v>1074</v>
      </c>
      <c r="M93" s="71">
        <v>0</v>
      </c>
      <c r="N93" s="82">
        <v>450</v>
      </c>
      <c r="O93" s="71">
        <v>0</v>
      </c>
      <c r="P93" s="82">
        <v>162</v>
      </c>
      <c r="Q93" s="71">
        <v>0</v>
      </c>
    </row>
    <row r="94" spans="1:17" ht="16">
      <c r="A94" s="112" t="s">
        <v>53</v>
      </c>
      <c r="B94" s="71">
        <v>16749.3265526467</v>
      </c>
      <c r="C94" s="71">
        <v>18240.393226941291</v>
      </c>
      <c r="D94" s="71">
        <v>1491.0666742945905</v>
      </c>
      <c r="E94" s="71">
        <v>0</v>
      </c>
      <c r="F94" s="71">
        <v>1465.5666742945905</v>
      </c>
      <c r="G94" s="71">
        <v>0</v>
      </c>
      <c r="H94" s="71">
        <v>0</v>
      </c>
      <c r="I94" s="71">
        <v>0</v>
      </c>
      <c r="J94" s="71">
        <v>0</v>
      </c>
      <c r="K94" s="71"/>
      <c r="L94" s="71">
        <v>1083</v>
      </c>
      <c r="M94" s="71">
        <v>0</v>
      </c>
      <c r="N94" s="82">
        <v>450</v>
      </c>
      <c r="O94" s="71">
        <v>0</v>
      </c>
      <c r="P94" s="82">
        <v>162</v>
      </c>
      <c r="Q94" s="71">
        <v>0</v>
      </c>
    </row>
    <row r="95" spans="1:17" ht="16">
      <c r="A95" s="112" t="s">
        <v>95</v>
      </c>
      <c r="B95" s="71">
        <v>15073.3265526467</v>
      </c>
      <c r="C95" s="71">
        <v>15314.393226941293</v>
      </c>
      <c r="D95" s="71">
        <v>241.0666742945923</v>
      </c>
      <c r="E95" s="71">
        <v>0</v>
      </c>
      <c r="F95" s="71">
        <v>215.5666742945923</v>
      </c>
      <c r="G95" s="71">
        <v>104.92653867081174</v>
      </c>
      <c r="H95" s="71">
        <v>0</v>
      </c>
      <c r="I95" s="71">
        <v>0</v>
      </c>
      <c r="J95" s="71">
        <v>0</v>
      </c>
      <c r="K95" s="71"/>
      <c r="L95" s="71">
        <v>-242</v>
      </c>
      <c r="M95" s="71">
        <v>0</v>
      </c>
      <c r="N95" s="82">
        <v>345</v>
      </c>
      <c r="O95" s="71">
        <v>0</v>
      </c>
      <c r="P95" s="82">
        <v>162</v>
      </c>
      <c r="Q95" s="71">
        <v>0</v>
      </c>
    </row>
    <row r="96" spans="1:17" ht="16">
      <c r="A96" s="112" t="s">
        <v>97</v>
      </c>
      <c r="B96" s="71">
        <v>11457.3265526467</v>
      </c>
      <c r="C96" s="71">
        <v>12063.393226941293</v>
      </c>
      <c r="D96" s="71">
        <v>606.0666742945923</v>
      </c>
      <c r="E96" s="71">
        <v>0</v>
      </c>
      <c r="F96" s="71">
        <v>580.5666742945923</v>
      </c>
      <c r="G96" s="71">
        <v>0</v>
      </c>
      <c r="H96" s="71">
        <v>0</v>
      </c>
      <c r="I96" s="71">
        <v>0</v>
      </c>
      <c r="J96" s="71">
        <v>0</v>
      </c>
      <c r="K96" s="71"/>
      <c r="L96" s="71">
        <v>-290</v>
      </c>
      <c r="M96" s="71">
        <v>0</v>
      </c>
      <c r="N96" s="82">
        <v>104</v>
      </c>
      <c r="O96" s="71">
        <v>0</v>
      </c>
      <c r="P96" s="82">
        <v>-121</v>
      </c>
      <c r="Q96" s="71">
        <v>0</v>
      </c>
    </row>
    <row r="97" spans="1:17" ht="16">
      <c r="A97" s="112" t="s">
        <v>166</v>
      </c>
      <c r="B97" s="71">
        <v>18304.3265526467</v>
      </c>
      <c r="C97" s="71">
        <v>20170.393226941291</v>
      </c>
      <c r="D97" s="71">
        <v>1866.0666742945905</v>
      </c>
      <c r="E97" s="71">
        <v>0</v>
      </c>
      <c r="F97" s="71">
        <v>1840.5666742945905</v>
      </c>
      <c r="G97" s="71">
        <v>0</v>
      </c>
      <c r="H97" s="71">
        <v>0</v>
      </c>
      <c r="I97" s="71">
        <v>0</v>
      </c>
      <c r="J97" s="71">
        <v>0</v>
      </c>
      <c r="K97" s="71"/>
      <c r="L97" s="71">
        <v>970</v>
      </c>
      <c r="M97" s="71">
        <v>0</v>
      </c>
      <c r="N97" s="82">
        <v>122</v>
      </c>
      <c r="O97" s="71">
        <v>0</v>
      </c>
      <c r="P97" s="82">
        <v>162</v>
      </c>
      <c r="Q97" s="71">
        <v>0</v>
      </c>
    </row>
    <row r="98" spans="1:17" ht="16">
      <c r="A98" s="112" t="s">
        <v>179</v>
      </c>
      <c r="B98" s="71">
        <v>24132.3265526467</v>
      </c>
      <c r="C98" s="71">
        <v>25443.393226941291</v>
      </c>
      <c r="D98" s="71">
        <v>1311.0666742945905</v>
      </c>
      <c r="E98" s="71">
        <v>0</v>
      </c>
      <c r="F98" s="71">
        <v>1285.5666742945905</v>
      </c>
      <c r="G98" s="71">
        <v>0</v>
      </c>
      <c r="H98" s="71">
        <v>0</v>
      </c>
      <c r="I98" s="71">
        <v>0</v>
      </c>
      <c r="J98" s="71">
        <v>0</v>
      </c>
      <c r="K98" s="71"/>
      <c r="L98" s="71">
        <v>1138</v>
      </c>
      <c r="M98" s="71">
        <v>0</v>
      </c>
      <c r="N98" s="82">
        <v>450</v>
      </c>
      <c r="O98" s="71">
        <v>0</v>
      </c>
      <c r="P98" s="82">
        <v>162</v>
      </c>
      <c r="Q98" s="71">
        <v>0</v>
      </c>
    </row>
    <row r="99" spans="1:17" ht="16">
      <c r="A99" s="112" t="s">
        <v>219</v>
      </c>
      <c r="B99" s="71">
        <v>12555.3265526467</v>
      </c>
      <c r="C99" s="71">
        <v>13020.393226941293</v>
      </c>
      <c r="D99" s="71">
        <v>465.0666742945923</v>
      </c>
      <c r="E99" s="71">
        <v>0</v>
      </c>
      <c r="F99" s="71">
        <v>439.5666742945923</v>
      </c>
      <c r="G99" s="71">
        <v>0</v>
      </c>
      <c r="H99" s="71">
        <v>0</v>
      </c>
      <c r="I99" s="71">
        <v>0</v>
      </c>
      <c r="J99" s="71">
        <v>0</v>
      </c>
      <c r="K99" s="71"/>
      <c r="L99" s="71">
        <v>445</v>
      </c>
      <c r="M99" s="71">
        <v>0</v>
      </c>
      <c r="N99" s="82">
        <v>450</v>
      </c>
      <c r="O99" s="71">
        <v>0</v>
      </c>
      <c r="P99" s="82">
        <v>162</v>
      </c>
      <c r="Q99" s="71">
        <v>0</v>
      </c>
    </row>
    <row r="100" spans="1:17" ht="16">
      <c r="A100" s="112" t="s">
        <v>16</v>
      </c>
      <c r="B100" s="71">
        <v>22856.3265526467</v>
      </c>
      <c r="C100" s="71">
        <v>22546.393226941291</v>
      </c>
      <c r="D100" s="71">
        <v>-309.93332570540952</v>
      </c>
      <c r="E100" s="71">
        <v>0</v>
      </c>
      <c r="F100" s="71">
        <v>-335.43332570540952</v>
      </c>
      <c r="G100" s="71">
        <v>655.92653867081174</v>
      </c>
      <c r="H100" s="71">
        <v>1.7142577910715318</v>
      </c>
      <c r="I100" s="71">
        <v>0</v>
      </c>
      <c r="J100" s="71">
        <v>0</v>
      </c>
      <c r="K100" s="71"/>
      <c r="L100" s="71">
        <v>533</v>
      </c>
      <c r="M100" s="71">
        <v>0</v>
      </c>
      <c r="N100" s="82">
        <v>-204</v>
      </c>
      <c r="O100" s="71">
        <v>0</v>
      </c>
      <c r="P100" s="82">
        <v>160</v>
      </c>
      <c r="Q100" s="71">
        <v>0</v>
      </c>
    </row>
    <row r="101" spans="1:17" ht="16">
      <c r="A101" s="112" t="s">
        <v>24</v>
      </c>
      <c r="B101" s="71">
        <v>19281.3265526467</v>
      </c>
      <c r="C101" s="71">
        <v>19855.393226941291</v>
      </c>
      <c r="D101" s="71">
        <v>574.06667429459048</v>
      </c>
      <c r="E101" s="71">
        <v>0</v>
      </c>
      <c r="F101" s="71">
        <v>548.56667429459048</v>
      </c>
      <c r="G101" s="71">
        <v>0</v>
      </c>
      <c r="H101" s="71">
        <v>0</v>
      </c>
      <c r="I101" s="71">
        <v>0</v>
      </c>
      <c r="J101" s="71">
        <v>0</v>
      </c>
      <c r="K101" s="71"/>
      <c r="L101" s="71">
        <v>-243</v>
      </c>
      <c r="M101" s="71">
        <v>0</v>
      </c>
      <c r="N101" s="82">
        <v>450</v>
      </c>
      <c r="O101" s="71">
        <v>0</v>
      </c>
      <c r="P101" s="82">
        <v>162</v>
      </c>
      <c r="Q101" s="71">
        <v>0</v>
      </c>
    </row>
    <row r="102" spans="1:17" ht="16">
      <c r="A102" s="112" t="s">
        <v>26</v>
      </c>
      <c r="B102" s="71">
        <v>21847.3265526467</v>
      </c>
      <c r="C102" s="71">
        <v>21468.393226941291</v>
      </c>
      <c r="D102" s="71">
        <v>-378.93332570540952</v>
      </c>
      <c r="E102" s="71">
        <v>0</v>
      </c>
      <c r="F102" s="71">
        <v>-404.43332570540952</v>
      </c>
      <c r="G102" s="71">
        <v>724.92653867081162</v>
      </c>
      <c r="H102" s="71">
        <v>70.714257791071532</v>
      </c>
      <c r="I102" s="71">
        <v>0</v>
      </c>
      <c r="J102" s="71">
        <v>0</v>
      </c>
      <c r="K102" s="71"/>
      <c r="L102" s="71">
        <v>-473</v>
      </c>
      <c r="M102" s="71">
        <v>138</v>
      </c>
      <c r="N102" s="82">
        <v>-204</v>
      </c>
      <c r="O102" s="71">
        <v>0</v>
      </c>
      <c r="P102" s="82">
        <v>91</v>
      </c>
      <c r="Q102" s="71">
        <v>0</v>
      </c>
    </row>
    <row r="103" spans="1:17" ht="16">
      <c r="A103" s="112" t="s">
        <v>27</v>
      </c>
      <c r="B103" s="71">
        <v>10769.3265526467</v>
      </c>
      <c r="C103" s="71">
        <v>11253.393226941293</v>
      </c>
      <c r="D103" s="71">
        <v>484.0666742945923</v>
      </c>
      <c r="E103" s="71">
        <v>0</v>
      </c>
      <c r="F103" s="71">
        <v>458.5666742945923</v>
      </c>
      <c r="G103" s="71">
        <v>0</v>
      </c>
      <c r="H103" s="71">
        <v>0</v>
      </c>
      <c r="I103" s="71">
        <v>0</v>
      </c>
      <c r="J103" s="71">
        <v>0</v>
      </c>
      <c r="K103" s="71"/>
      <c r="L103" s="71">
        <v>-412</v>
      </c>
      <c r="M103" s="71">
        <v>77</v>
      </c>
      <c r="N103" s="82">
        <v>104</v>
      </c>
      <c r="O103" s="71">
        <v>0</v>
      </c>
      <c r="P103" s="82">
        <v>142</v>
      </c>
      <c r="Q103" s="71">
        <v>0</v>
      </c>
    </row>
    <row r="104" spans="1:17" ht="16">
      <c r="A104" s="112" t="s">
        <v>38</v>
      </c>
      <c r="B104" s="71">
        <v>17415.3265526467</v>
      </c>
      <c r="C104" s="71">
        <v>17535.393226941291</v>
      </c>
      <c r="D104" s="71">
        <v>120.06667429459048</v>
      </c>
      <c r="E104" s="71">
        <v>0</v>
      </c>
      <c r="F104" s="71">
        <v>94.566674294590484</v>
      </c>
      <c r="G104" s="71">
        <v>225.92653867081174</v>
      </c>
      <c r="H104" s="71">
        <v>0</v>
      </c>
      <c r="I104" s="71">
        <v>0</v>
      </c>
      <c r="J104" s="71">
        <v>0</v>
      </c>
      <c r="K104" s="71"/>
      <c r="L104" s="71">
        <v>906</v>
      </c>
      <c r="M104" s="71">
        <v>0</v>
      </c>
      <c r="N104" s="82">
        <v>224</v>
      </c>
      <c r="O104" s="71">
        <v>0</v>
      </c>
      <c r="P104" s="82">
        <v>162</v>
      </c>
      <c r="Q104" s="71">
        <v>0</v>
      </c>
    </row>
    <row r="105" spans="1:17" ht="16">
      <c r="A105" s="112" t="s">
        <v>71</v>
      </c>
      <c r="B105" s="71">
        <v>13822.3265526467</v>
      </c>
      <c r="C105" s="71">
        <v>13733.393226941293</v>
      </c>
      <c r="D105" s="71">
        <v>-88.933325705407697</v>
      </c>
      <c r="E105" s="71">
        <v>0</v>
      </c>
      <c r="F105" s="71">
        <v>-114.4333257054077</v>
      </c>
      <c r="G105" s="71">
        <v>434.92653867081174</v>
      </c>
      <c r="H105" s="71">
        <v>0</v>
      </c>
      <c r="I105" s="71">
        <v>0</v>
      </c>
      <c r="J105" s="71">
        <v>0</v>
      </c>
      <c r="K105" s="71"/>
      <c r="L105" s="71">
        <v>-548</v>
      </c>
      <c r="M105" s="71">
        <v>213</v>
      </c>
      <c r="N105" s="82">
        <v>15</v>
      </c>
      <c r="O105" s="71">
        <v>0</v>
      </c>
      <c r="P105" s="82">
        <v>162</v>
      </c>
      <c r="Q105" s="71">
        <v>0</v>
      </c>
    </row>
    <row r="106" spans="1:17" ht="16">
      <c r="A106" s="112" t="s">
        <v>84</v>
      </c>
      <c r="B106" s="71">
        <v>20170.3265526467</v>
      </c>
      <c r="C106" s="71">
        <v>20845.393226941291</v>
      </c>
      <c r="D106" s="71">
        <v>675.06667429459048</v>
      </c>
      <c r="E106" s="71">
        <v>0</v>
      </c>
      <c r="F106" s="71">
        <v>649.56667429459048</v>
      </c>
      <c r="G106" s="71">
        <v>0</v>
      </c>
      <c r="H106" s="71">
        <v>0</v>
      </c>
      <c r="I106" s="71">
        <v>0</v>
      </c>
      <c r="J106" s="71">
        <v>0</v>
      </c>
      <c r="K106" s="71"/>
      <c r="L106" s="71">
        <v>-74</v>
      </c>
      <c r="M106" s="71">
        <v>0</v>
      </c>
      <c r="N106" s="82">
        <v>450</v>
      </c>
      <c r="O106" s="71">
        <v>0</v>
      </c>
      <c r="P106" s="82">
        <v>162</v>
      </c>
      <c r="Q106" s="71">
        <v>0</v>
      </c>
    </row>
    <row r="107" spans="1:17" ht="16">
      <c r="A107" s="112" t="s">
        <v>85</v>
      </c>
      <c r="B107" s="71">
        <v>10455.3265526467</v>
      </c>
      <c r="C107" s="71">
        <v>10159.393226941293</v>
      </c>
      <c r="D107" s="71">
        <v>-295.9333257054077</v>
      </c>
      <c r="E107" s="71">
        <v>0</v>
      </c>
      <c r="F107" s="71">
        <v>-321.4333257054077</v>
      </c>
      <c r="G107" s="71">
        <v>641.92653867081174</v>
      </c>
      <c r="H107" s="71">
        <v>0</v>
      </c>
      <c r="I107" s="71">
        <v>0</v>
      </c>
      <c r="J107" s="71">
        <v>0</v>
      </c>
      <c r="K107" s="71"/>
      <c r="L107" s="71">
        <v>322</v>
      </c>
      <c r="M107" s="71">
        <v>0</v>
      </c>
      <c r="N107" s="82">
        <v>-192</v>
      </c>
      <c r="O107" s="71">
        <v>0</v>
      </c>
      <c r="P107" s="82">
        <v>162</v>
      </c>
      <c r="Q107" s="71">
        <v>0</v>
      </c>
    </row>
    <row r="108" spans="1:17" ht="16">
      <c r="A108" s="112" t="s">
        <v>87</v>
      </c>
      <c r="B108" s="71">
        <v>16788.3265526467</v>
      </c>
      <c r="C108" s="71">
        <v>17029.393226941291</v>
      </c>
      <c r="D108" s="71">
        <v>241.06667429459048</v>
      </c>
      <c r="E108" s="71">
        <v>0</v>
      </c>
      <c r="F108" s="71">
        <v>215.56667429459048</v>
      </c>
      <c r="G108" s="71">
        <v>104.92653867081174</v>
      </c>
      <c r="H108" s="71">
        <v>0</v>
      </c>
      <c r="I108" s="71">
        <v>0</v>
      </c>
      <c r="J108" s="71">
        <v>0</v>
      </c>
      <c r="K108" s="71"/>
      <c r="L108" s="71">
        <v>0</v>
      </c>
      <c r="M108" s="71">
        <v>0</v>
      </c>
      <c r="N108" s="82">
        <v>345</v>
      </c>
      <c r="O108" s="71">
        <v>0</v>
      </c>
      <c r="P108" s="82">
        <v>162</v>
      </c>
      <c r="Q108" s="71">
        <v>0</v>
      </c>
    </row>
    <row r="109" spans="1:17" ht="16">
      <c r="A109" s="112" t="s">
        <v>88</v>
      </c>
      <c r="B109" s="71">
        <v>16054.3265526467</v>
      </c>
      <c r="C109" s="71">
        <v>15671.393226941293</v>
      </c>
      <c r="D109" s="71">
        <v>-382.9333257054077</v>
      </c>
      <c r="E109" s="71">
        <v>0</v>
      </c>
      <c r="F109" s="71">
        <v>-408.4333257054077</v>
      </c>
      <c r="G109" s="71">
        <v>728.92653867081162</v>
      </c>
      <c r="H109" s="71">
        <v>74.714257791071532</v>
      </c>
      <c r="I109" s="71">
        <v>0</v>
      </c>
      <c r="J109" s="71">
        <v>0</v>
      </c>
      <c r="K109" s="71"/>
      <c r="L109" s="71">
        <v>-550</v>
      </c>
      <c r="M109" s="71">
        <v>215</v>
      </c>
      <c r="N109" s="82">
        <v>-229</v>
      </c>
      <c r="O109" s="71">
        <v>0</v>
      </c>
      <c r="P109" s="82">
        <v>87</v>
      </c>
      <c r="Q109" s="71">
        <v>0</v>
      </c>
    </row>
    <row r="110" spans="1:17" ht="16">
      <c r="A110" s="112" t="s">
        <v>103</v>
      </c>
      <c r="B110" s="71">
        <v>20005.3265526467</v>
      </c>
      <c r="C110" s="71">
        <v>20744.393226941291</v>
      </c>
      <c r="D110" s="71">
        <v>739.06667429459048</v>
      </c>
      <c r="E110" s="71">
        <v>0</v>
      </c>
      <c r="F110" s="71">
        <v>713.56667429459048</v>
      </c>
      <c r="G110" s="71">
        <v>0</v>
      </c>
      <c r="H110" s="71">
        <v>0</v>
      </c>
      <c r="I110" s="71">
        <v>0</v>
      </c>
      <c r="J110" s="71">
        <v>0</v>
      </c>
      <c r="K110" s="71"/>
      <c r="L110" s="71">
        <v>-157</v>
      </c>
      <c r="M110" s="71">
        <v>0</v>
      </c>
      <c r="N110" s="82">
        <v>104</v>
      </c>
      <c r="O110" s="71">
        <v>0</v>
      </c>
      <c r="P110" s="82">
        <v>38</v>
      </c>
      <c r="Q110" s="71">
        <v>0</v>
      </c>
    </row>
    <row r="111" spans="1:17" ht="16">
      <c r="A111" s="112" t="s">
        <v>106</v>
      </c>
      <c r="B111" s="71">
        <v>18643.3265526467</v>
      </c>
      <c r="C111" s="71">
        <v>19131.393226941291</v>
      </c>
      <c r="D111" s="71">
        <v>488.06667429459048</v>
      </c>
      <c r="E111" s="71">
        <v>0</v>
      </c>
      <c r="F111" s="71">
        <v>462.56667429459048</v>
      </c>
      <c r="G111" s="71">
        <v>0</v>
      </c>
      <c r="H111" s="71">
        <v>0</v>
      </c>
      <c r="I111" s="71">
        <v>0</v>
      </c>
      <c r="J111" s="71">
        <v>0</v>
      </c>
      <c r="K111" s="71"/>
      <c r="L111" s="71">
        <v>-181</v>
      </c>
      <c r="M111" s="71">
        <v>0</v>
      </c>
      <c r="N111" s="82">
        <v>450</v>
      </c>
      <c r="O111" s="71">
        <v>0</v>
      </c>
      <c r="P111" s="82">
        <v>162</v>
      </c>
      <c r="Q111" s="71">
        <v>0</v>
      </c>
    </row>
    <row r="112" spans="1:17" ht="16">
      <c r="A112" s="112" t="s">
        <v>113</v>
      </c>
      <c r="B112" s="71">
        <v>7793.3265526466903</v>
      </c>
      <c r="C112" s="71">
        <v>6376.3932269412926</v>
      </c>
      <c r="D112" s="71">
        <v>-1416.9333257053977</v>
      </c>
      <c r="E112" s="71">
        <v>0</v>
      </c>
      <c r="F112" s="71">
        <v>-1442.4333257053977</v>
      </c>
      <c r="G112" s="71">
        <v>1762.9265386708116</v>
      </c>
      <c r="H112" s="71">
        <v>1108.7142577910715</v>
      </c>
      <c r="I112" s="71">
        <v>679.93484737279823</v>
      </c>
      <c r="J112" s="71">
        <v>299.16281069925435</v>
      </c>
      <c r="K112" s="71"/>
      <c r="L112" s="71">
        <v>-394</v>
      </c>
      <c r="M112" s="71">
        <v>59</v>
      </c>
      <c r="N112" s="82">
        <v>-204</v>
      </c>
      <c r="O112" s="71">
        <v>0</v>
      </c>
      <c r="P112" s="82">
        <v>-267</v>
      </c>
      <c r="Q112" s="71">
        <v>0</v>
      </c>
    </row>
    <row r="113" spans="1:17" ht="16">
      <c r="A113" s="112" t="s">
        <v>116</v>
      </c>
      <c r="B113" s="71">
        <v>20299.3265526467</v>
      </c>
      <c r="C113" s="71">
        <v>20766.393226941291</v>
      </c>
      <c r="D113" s="71">
        <v>467.06667429459048</v>
      </c>
      <c r="E113" s="71">
        <v>0</v>
      </c>
      <c r="F113" s="71">
        <v>441.56667429459048</v>
      </c>
      <c r="G113" s="71">
        <v>0</v>
      </c>
      <c r="H113" s="71">
        <v>0</v>
      </c>
      <c r="I113" s="71">
        <v>0</v>
      </c>
      <c r="J113" s="71">
        <v>0</v>
      </c>
      <c r="K113" s="71"/>
      <c r="L113" s="71">
        <v>-429</v>
      </c>
      <c r="M113" s="71">
        <v>94</v>
      </c>
      <c r="N113" s="82">
        <v>190</v>
      </c>
      <c r="O113" s="71">
        <v>0</v>
      </c>
      <c r="P113" s="82">
        <v>162</v>
      </c>
      <c r="Q113" s="71">
        <v>0</v>
      </c>
    </row>
    <row r="114" spans="1:17" ht="16">
      <c r="A114" s="112" t="s">
        <v>130</v>
      </c>
      <c r="B114" s="71">
        <v>478.32655264668898</v>
      </c>
      <c r="C114" s="71">
        <v>-2306.6067730587074</v>
      </c>
      <c r="D114" s="71">
        <v>-2784.9333257053963</v>
      </c>
      <c r="E114" s="71">
        <v>1310.4333257053963</v>
      </c>
      <c r="F114" s="71">
        <v>-1500</v>
      </c>
      <c r="G114" s="71">
        <v>1820.9265386708116</v>
      </c>
      <c r="H114" s="71">
        <v>1166.7142577910715</v>
      </c>
      <c r="I114" s="71">
        <v>737.93484737279823</v>
      </c>
      <c r="J114" s="71">
        <v>357.16281069925435</v>
      </c>
      <c r="K114" s="71"/>
      <c r="L114" s="71">
        <v>-453</v>
      </c>
      <c r="M114" s="71">
        <v>118</v>
      </c>
      <c r="N114" s="82">
        <v>-204</v>
      </c>
      <c r="O114" s="71">
        <v>0</v>
      </c>
      <c r="P114" s="82">
        <v>-267</v>
      </c>
      <c r="Q114" s="71">
        <v>0</v>
      </c>
    </row>
    <row r="115" spans="1:17" ht="16">
      <c r="A115" s="112" t="s">
        <v>133</v>
      </c>
      <c r="B115" s="71">
        <v>7405.3265526466903</v>
      </c>
      <c r="C115" s="71">
        <v>6931.3932269412926</v>
      </c>
      <c r="D115" s="71">
        <v>-473.93332570539769</v>
      </c>
      <c r="E115" s="71">
        <v>0</v>
      </c>
      <c r="F115" s="71">
        <v>-499.43332570539769</v>
      </c>
      <c r="G115" s="71">
        <v>819.92653867081162</v>
      </c>
      <c r="H115" s="71">
        <v>165.71425779107153</v>
      </c>
      <c r="I115" s="71">
        <v>0</v>
      </c>
      <c r="J115" s="71">
        <v>0</v>
      </c>
      <c r="K115" s="71"/>
      <c r="L115" s="71">
        <v>-550</v>
      </c>
      <c r="M115" s="71">
        <v>215</v>
      </c>
      <c r="N115" s="82">
        <v>-370</v>
      </c>
      <c r="O115" s="71">
        <v>0</v>
      </c>
      <c r="P115" s="82">
        <v>-4</v>
      </c>
      <c r="Q115" s="71">
        <v>0</v>
      </c>
    </row>
    <row r="116" spans="1:17" ht="16">
      <c r="A116" s="112" t="s">
        <v>136</v>
      </c>
      <c r="B116" s="71">
        <v>18943.3265526467</v>
      </c>
      <c r="C116" s="71">
        <v>19020.393226941291</v>
      </c>
      <c r="D116" s="71">
        <v>77.066674294590484</v>
      </c>
      <c r="E116" s="71">
        <v>0</v>
      </c>
      <c r="F116" s="71">
        <v>51.566674294590484</v>
      </c>
      <c r="G116" s="71">
        <v>268.92653867081174</v>
      </c>
      <c r="H116" s="71">
        <v>0</v>
      </c>
      <c r="I116" s="71">
        <v>0</v>
      </c>
      <c r="J116" s="71">
        <v>0</v>
      </c>
      <c r="K116" s="71"/>
      <c r="L116" s="71">
        <v>-550</v>
      </c>
      <c r="M116" s="71">
        <v>215</v>
      </c>
      <c r="N116" s="82">
        <v>-165</v>
      </c>
      <c r="O116" s="71">
        <v>0</v>
      </c>
      <c r="P116" s="82">
        <v>154</v>
      </c>
      <c r="Q116" s="71">
        <v>0</v>
      </c>
    </row>
    <row r="117" spans="1:17" ht="16">
      <c r="A117" s="112" t="s">
        <v>169</v>
      </c>
      <c r="B117" s="71">
        <v>21927.3265526467</v>
      </c>
      <c r="C117" s="71">
        <v>23743.393226941291</v>
      </c>
      <c r="D117" s="71">
        <v>1816.0666742945905</v>
      </c>
      <c r="E117" s="71">
        <v>0</v>
      </c>
      <c r="F117" s="71">
        <v>1790.5666742945905</v>
      </c>
      <c r="G117" s="71">
        <v>0</v>
      </c>
      <c r="H117" s="71">
        <v>0</v>
      </c>
      <c r="I117" s="71">
        <v>0</v>
      </c>
      <c r="J117" s="71">
        <v>0</v>
      </c>
      <c r="K117" s="71"/>
      <c r="L117" s="71">
        <v>1247</v>
      </c>
      <c r="M117" s="71">
        <v>0</v>
      </c>
      <c r="N117" s="82">
        <v>450</v>
      </c>
      <c r="O117" s="71">
        <v>0</v>
      </c>
      <c r="P117" s="82">
        <v>162</v>
      </c>
      <c r="Q117" s="71">
        <v>0</v>
      </c>
    </row>
    <row r="118" spans="1:17" ht="16">
      <c r="A118" s="112" t="s">
        <v>175</v>
      </c>
      <c r="B118" s="71">
        <v>31015.3265526467</v>
      </c>
      <c r="C118" s="71">
        <v>32443.393226941291</v>
      </c>
      <c r="D118" s="71">
        <v>1428.0666742945905</v>
      </c>
      <c r="E118" s="71">
        <v>0</v>
      </c>
      <c r="F118" s="71">
        <v>1402.5666742945905</v>
      </c>
      <c r="G118" s="71">
        <v>0</v>
      </c>
      <c r="H118" s="71">
        <v>0</v>
      </c>
      <c r="I118" s="71">
        <v>0</v>
      </c>
      <c r="J118" s="71">
        <v>0</v>
      </c>
      <c r="K118" s="71"/>
      <c r="L118" s="71">
        <v>1166</v>
      </c>
      <c r="M118" s="71">
        <v>0</v>
      </c>
      <c r="N118" s="82">
        <v>450</v>
      </c>
      <c r="O118" s="71">
        <v>0</v>
      </c>
      <c r="P118" s="82">
        <v>162</v>
      </c>
      <c r="Q118" s="71">
        <v>0</v>
      </c>
    </row>
    <row r="119" spans="1:17" ht="16">
      <c r="A119" s="112" t="s">
        <v>185</v>
      </c>
      <c r="B119" s="71">
        <v>16509.3265526467</v>
      </c>
      <c r="C119" s="71">
        <v>17644.393226941291</v>
      </c>
      <c r="D119" s="71">
        <v>1135.0666742945905</v>
      </c>
      <c r="E119" s="71">
        <v>0</v>
      </c>
      <c r="F119" s="71">
        <v>1109.5666742945905</v>
      </c>
      <c r="G119" s="71">
        <v>0</v>
      </c>
      <c r="H119" s="71">
        <v>0</v>
      </c>
      <c r="I119" s="71">
        <v>0</v>
      </c>
      <c r="J119" s="71">
        <v>0</v>
      </c>
      <c r="K119" s="71"/>
      <c r="L119" s="71">
        <v>239</v>
      </c>
      <c r="M119" s="71">
        <v>0</v>
      </c>
      <c r="N119" s="82">
        <v>255</v>
      </c>
      <c r="O119" s="71">
        <v>0</v>
      </c>
      <c r="P119" s="82">
        <v>162</v>
      </c>
      <c r="Q119" s="71">
        <v>0</v>
      </c>
    </row>
    <row r="120" spans="1:17" ht="16">
      <c r="A120" s="112" t="s">
        <v>186</v>
      </c>
      <c r="B120" s="71">
        <v>15072.3265526467</v>
      </c>
      <c r="C120" s="71">
        <v>15517.393226941293</v>
      </c>
      <c r="D120" s="71">
        <v>445.0666742945923</v>
      </c>
      <c r="E120" s="71">
        <v>0</v>
      </c>
      <c r="F120" s="71">
        <v>419.5666742945923</v>
      </c>
      <c r="G120" s="71">
        <v>0</v>
      </c>
      <c r="H120" s="71">
        <v>0</v>
      </c>
      <c r="I120" s="71">
        <v>0</v>
      </c>
      <c r="J120" s="71">
        <v>0</v>
      </c>
      <c r="K120" s="71"/>
      <c r="L120" s="71">
        <v>-451</v>
      </c>
      <c r="M120" s="71">
        <v>116</v>
      </c>
      <c r="N120" s="82">
        <v>104</v>
      </c>
      <c r="O120" s="71">
        <v>0</v>
      </c>
      <c r="P120" s="82">
        <v>118</v>
      </c>
      <c r="Q120" s="71">
        <v>0</v>
      </c>
    </row>
    <row r="121" spans="1:17" ht="16">
      <c r="A121" s="112" t="s">
        <v>190</v>
      </c>
      <c r="B121" s="71">
        <v>15314.3265526467</v>
      </c>
      <c r="C121" s="71">
        <v>15227.393226941293</v>
      </c>
      <c r="D121" s="71">
        <v>-86.933325705407697</v>
      </c>
      <c r="E121" s="71">
        <v>0</v>
      </c>
      <c r="F121" s="71">
        <v>-112.4333257054077</v>
      </c>
      <c r="G121" s="71">
        <v>432.92653867081174</v>
      </c>
      <c r="H121" s="71">
        <v>0</v>
      </c>
      <c r="I121" s="71">
        <v>0</v>
      </c>
      <c r="J121" s="71">
        <v>0</v>
      </c>
      <c r="K121" s="71"/>
      <c r="L121" s="71">
        <v>-294</v>
      </c>
      <c r="M121" s="71">
        <v>0</v>
      </c>
      <c r="N121" s="82">
        <v>17</v>
      </c>
      <c r="O121" s="71">
        <v>0</v>
      </c>
      <c r="P121" s="82">
        <v>162</v>
      </c>
      <c r="Q121" s="71">
        <v>0</v>
      </c>
    </row>
    <row r="122" spans="1:17" ht="16">
      <c r="A122" s="112" t="s">
        <v>198</v>
      </c>
      <c r="B122" s="71">
        <v>13839.3265526467</v>
      </c>
      <c r="C122" s="71">
        <v>12131.393226941293</v>
      </c>
      <c r="D122" s="71">
        <v>-1707.9333257054077</v>
      </c>
      <c r="E122" s="71">
        <v>233.4333257054077</v>
      </c>
      <c r="F122" s="71">
        <v>-1500</v>
      </c>
      <c r="G122" s="71">
        <v>1820.9265386708116</v>
      </c>
      <c r="H122" s="71">
        <v>1166.7142577910715</v>
      </c>
      <c r="I122" s="71">
        <v>737.93484737279823</v>
      </c>
      <c r="J122" s="71">
        <v>357.16281069925435</v>
      </c>
      <c r="K122" s="71"/>
      <c r="L122" s="71">
        <v>-374</v>
      </c>
      <c r="M122" s="71">
        <v>39</v>
      </c>
      <c r="N122" s="82">
        <v>-204</v>
      </c>
      <c r="O122" s="71">
        <v>0</v>
      </c>
      <c r="P122" s="82">
        <v>-267</v>
      </c>
      <c r="Q122" s="71">
        <v>0</v>
      </c>
    </row>
    <row r="123" spans="1:17" ht="16">
      <c r="A123" s="112" t="s">
        <v>210</v>
      </c>
      <c r="B123" s="71">
        <v>17805.3265526467</v>
      </c>
      <c r="C123" s="71">
        <v>18386.393226941291</v>
      </c>
      <c r="D123" s="71">
        <v>581.06667429459048</v>
      </c>
      <c r="E123" s="71">
        <v>0</v>
      </c>
      <c r="F123" s="71">
        <v>555.56667429459048</v>
      </c>
      <c r="G123" s="71">
        <v>0</v>
      </c>
      <c r="H123" s="71">
        <v>0</v>
      </c>
      <c r="I123" s="71">
        <v>0</v>
      </c>
      <c r="J123" s="71">
        <v>0</v>
      </c>
      <c r="K123" s="71"/>
      <c r="L123" s="71">
        <v>-304</v>
      </c>
      <c r="M123" s="71">
        <v>0</v>
      </c>
      <c r="N123" s="82">
        <v>450</v>
      </c>
      <c r="O123" s="71">
        <v>0</v>
      </c>
      <c r="P123" s="82">
        <v>162</v>
      </c>
      <c r="Q123" s="71">
        <v>0</v>
      </c>
    </row>
    <row r="124" spans="1:17" ht="16">
      <c r="A124" s="112" t="s">
        <v>211</v>
      </c>
      <c r="B124" s="71">
        <v>16011.3265526467</v>
      </c>
      <c r="C124" s="71">
        <v>14450.393226941293</v>
      </c>
      <c r="D124" s="71">
        <v>-1560.9333257054077</v>
      </c>
      <c r="E124" s="71">
        <v>86.433325705407697</v>
      </c>
      <c r="F124" s="71">
        <v>-1500</v>
      </c>
      <c r="G124" s="71">
        <v>1820.9265386708116</v>
      </c>
      <c r="H124" s="71">
        <v>1166.7142577910715</v>
      </c>
      <c r="I124" s="71">
        <v>737.93484737279823</v>
      </c>
      <c r="J124" s="71">
        <v>357.16281069925435</v>
      </c>
      <c r="K124" s="71"/>
      <c r="L124" s="71">
        <v>-545</v>
      </c>
      <c r="M124" s="71">
        <v>210</v>
      </c>
      <c r="N124" s="82">
        <v>-204</v>
      </c>
      <c r="O124" s="71">
        <v>0</v>
      </c>
      <c r="P124" s="82">
        <v>-267</v>
      </c>
      <c r="Q124" s="71">
        <v>0</v>
      </c>
    </row>
    <row r="125" spans="1:17" ht="16">
      <c r="A125" s="112" t="s">
        <v>227</v>
      </c>
      <c r="B125" s="71">
        <v>22019.3265526467</v>
      </c>
      <c r="C125" s="71">
        <v>22458.393226941291</v>
      </c>
      <c r="D125" s="71">
        <v>439.06667429459048</v>
      </c>
      <c r="E125" s="71">
        <v>0</v>
      </c>
      <c r="F125" s="71">
        <v>413.56667429459048</v>
      </c>
      <c r="G125" s="71">
        <v>0</v>
      </c>
      <c r="H125" s="71">
        <v>0</v>
      </c>
      <c r="I125" s="71">
        <v>0</v>
      </c>
      <c r="J125" s="71">
        <v>0</v>
      </c>
      <c r="K125" s="71"/>
      <c r="L125" s="71">
        <v>-457</v>
      </c>
      <c r="M125" s="71">
        <v>122</v>
      </c>
      <c r="N125" s="82">
        <v>247</v>
      </c>
      <c r="O125" s="71">
        <v>0</v>
      </c>
      <c r="P125" s="82">
        <v>162</v>
      </c>
      <c r="Q125" s="71">
        <v>0</v>
      </c>
    </row>
    <row r="126" spans="1:17" ht="16">
      <c r="A126" s="112" t="s">
        <v>232</v>
      </c>
      <c r="B126" s="71">
        <v>16252.3265526467</v>
      </c>
      <c r="C126" s="71">
        <v>15741.393226941293</v>
      </c>
      <c r="D126" s="71">
        <v>-510.9333257054077</v>
      </c>
      <c r="E126" s="71">
        <v>0</v>
      </c>
      <c r="F126" s="71">
        <v>-536.4333257054077</v>
      </c>
      <c r="G126" s="71">
        <v>856.92653867081162</v>
      </c>
      <c r="H126" s="71">
        <v>202.71425779107153</v>
      </c>
      <c r="I126" s="71">
        <v>0</v>
      </c>
      <c r="J126" s="71">
        <v>0</v>
      </c>
      <c r="K126" s="71"/>
      <c r="L126" s="71">
        <v>75</v>
      </c>
      <c r="M126" s="71">
        <v>0</v>
      </c>
      <c r="N126" s="82">
        <v>-204</v>
      </c>
      <c r="O126" s="71">
        <v>0</v>
      </c>
      <c r="P126" s="82">
        <v>-41</v>
      </c>
      <c r="Q126" s="71">
        <v>0</v>
      </c>
    </row>
    <row r="127" spans="1:17" ht="16">
      <c r="A127" s="112" t="s">
        <v>253</v>
      </c>
      <c r="B127" s="71">
        <v>-643.67344735331096</v>
      </c>
      <c r="C127" s="71">
        <v>-2235.6067730587074</v>
      </c>
      <c r="D127" s="71">
        <v>-1591.9333257053963</v>
      </c>
      <c r="E127" s="71">
        <v>117.43332570539633</v>
      </c>
      <c r="F127" s="71">
        <v>-1500</v>
      </c>
      <c r="G127" s="71">
        <v>1820.9265386708116</v>
      </c>
      <c r="H127" s="71">
        <v>1166.7142577910715</v>
      </c>
      <c r="I127" s="71">
        <v>737.93484737279823</v>
      </c>
      <c r="J127" s="71">
        <v>357.16281069925435</v>
      </c>
      <c r="K127" s="71"/>
      <c r="L127" s="71">
        <v>-339</v>
      </c>
      <c r="M127" s="71">
        <v>4</v>
      </c>
      <c r="N127" s="82">
        <v>-204</v>
      </c>
      <c r="O127" s="71">
        <v>0</v>
      </c>
      <c r="P127" s="82">
        <v>-267</v>
      </c>
      <c r="Q127" s="71">
        <v>0</v>
      </c>
    </row>
    <row r="128" spans="1:17" ht="16">
      <c r="A128" s="112" t="s">
        <v>268</v>
      </c>
      <c r="B128" s="71">
        <v>11547.3265526467</v>
      </c>
      <c r="C128" s="71">
        <v>11407.393226941293</v>
      </c>
      <c r="D128" s="71">
        <v>-139.9333257054077</v>
      </c>
      <c r="E128" s="71">
        <v>0</v>
      </c>
      <c r="F128" s="71">
        <v>-165.4333257054077</v>
      </c>
      <c r="G128" s="71">
        <v>485.92653867081174</v>
      </c>
      <c r="H128" s="71">
        <v>0</v>
      </c>
      <c r="I128" s="71">
        <v>0</v>
      </c>
      <c r="J128" s="71">
        <v>0</v>
      </c>
      <c r="K128" s="71"/>
      <c r="L128" s="71">
        <v>-282</v>
      </c>
      <c r="M128" s="71">
        <v>0</v>
      </c>
      <c r="N128" s="82">
        <v>-36</v>
      </c>
      <c r="O128" s="71">
        <v>0</v>
      </c>
      <c r="P128" s="82">
        <v>162</v>
      </c>
      <c r="Q128" s="71">
        <v>0</v>
      </c>
    </row>
    <row r="129" spans="1:17" ht="16">
      <c r="A129" s="112" t="s">
        <v>274</v>
      </c>
      <c r="B129" s="71">
        <v>25082.3265526467</v>
      </c>
      <c r="C129" s="71">
        <v>25078.393226941291</v>
      </c>
      <c r="D129" s="71">
        <v>-3.9333257054095156</v>
      </c>
      <c r="E129" s="71">
        <v>0</v>
      </c>
      <c r="F129" s="71">
        <v>-29.433325705409516</v>
      </c>
      <c r="G129" s="71">
        <v>349.92653867081174</v>
      </c>
      <c r="H129" s="71">
        <v>0</v>
      </c>
      <c r="I129" s="71">
        <v>0</v>
      </c>
      <c r="J129" s="71">
        <v>0</v>
      </c>
      <c r="K129" s="71"/>
      <c r="L129" s="71">
        <v>338</v>
      </c>
      <c r="M129" s="71">
        <v>0</v>
      </c>
      <c r="N129" s="82">
        <v>100</v>
      </c>
      <c r="O129" s="71">
        <v>0</v>
      </c>
      <c r="P129" s="82">
        <v>162</v>
      </c>
      <c r="Q129" s="71">
        <v>0</v>
      </c>
    </row>
    <row r="130" spans="1:17" ht="16">
      <c r="A130" s="112" t="s">
        <v>280</v>
      </c>
      <c r="B130" s="71">
        <v>12661.3265526467</v>
      </c>
      <c r="C130" s="71">
        <v>12196.393226941293</v>
      </c>
      <c r="D130" s="71">
        <v>-464.9333257054077</v>
      </c>
      <c r="E130" s="71">
        <v>0</v>
      </c>
      <c r="F130" s="71">
        <v>-490.4333257054077</v>
      </c>
      <c r="G130" s="71">
        <v>810.92653867081162</v>
      </c>
      <c r="H130" s="71">
        <v>156.71425779107153</v>
      </c>
      <c r="I130" s="71">
        <v>0</v>
      </c>
      <c r="J130" s="71">
        <v>0</v>
      </c>
      <c r="K130" s="71"/>
      <c r="L130" s="71">
        <v>-550</v>
      </c>
      <c r="M130" s="71">
        <v>215</v>
      </c>
      <c r="N130" s="82">
        <v>-415</v>
      </c>
      <c r="O130" s="71">
        <v>20</v>
      </c>
      <c r="P130" s="82">
        <v>5</v>
      </c>
      <c r="Q130" s="71">
        <v>0</v>
      </c>
    </row>
    <row r="131" spans="1:17" ht="16">
      <c r="A131" s="112" t="s">
        <v>284</v>
      </c>
      <c r="B131" s="71">
        <v>21852.3265526467</v>
      </c>
      <c r="C131" s="71">
        <v>22856.393226941291</v>
      </c>
      <c r="D131" s="71">
        <v>1004.0666742945905</v>
      </c>
      <c r="E131" s="71">
        <v>0</v>
      </c>
      <c r="F131" s="71">
        <v>978.56667429459048</v>
      </c>
      <c r="G131" s="71">
        <v>0</v>
      </c>
      <c r="H131" s="71">
        <v>0</v>
      </c>
      <c r="I131" s="71">
        <v>0</v>
      </c>
      <c r="J131" s="71">
        <v>0</v>
      </c>
      <c r="K131" s="71"/>
      <c r="L131" s="71">
        <v>842</v>
      </c>
      <c r="M131" s="71">
        <v>0</v>
      </c>
      <c r="N131" s="82">
        <v>450</v>
      </c>
      <c r="O131" s="71">
        <v>0</v>
      </c>
      <c r="P131" s="82">
        <v>162</v>
      </c>
      <c r="Q131" s="71">
        <v>0</v>
      </c>
    </row>
    <row r="132" spans="1:17" ht="16">
      <c r="A132" s="112" t="s">
        <v>289</v>
      </c>
      <c r="B132" s="71">
        <v>26668.3265526467</v>
      </c>
      <c r="C132" s="71">
        <v>27930.393226941291</v>
      </c>
      <c r="D132" s="71">
        <v>1262.0666742945905</v>
      </c>
      <c r="E132" s="71">
        <v>0</v>
      </c>
      <c r="F132" s="71">
        <v>1236.5666742945905</v>
      </c>
      <c r="G132" s="71">
        <v>0</v>
      </c>
      <c r="H132" s="71">
        <v>0</v>
      </c>
      <c r="I132" s="71">
        <v>0</v>
      </c>
      <c r="J132" s="71">
        <v>0</v>
      </c>
      <c r="K132" s="71"/>
      <c r="L132" s="71">
        <v>1073</v>
      </c>
      <c r="M132" s="71">
        <v>0</v>
      </c>
      <c r="N132" s="82">
        <v>450</v>
      </c>
      <c r="O132" s="71">
        <v>0</v>
      </c>
      <c r="P132" s="82">
        <v>162</v>
      </c>
      <c r="Q132" s="71">
        <v>0</v>
      </c>
    </row>
    <row r="133" spans="1:17" ht="16">
      <c r="A133" s="112" t="s">
        <v>41</v>
      </c>
      <c r="B133" s="71">
        <v>16476.3265526467</v>
      </c>
      <c r="C133" s="71">
        <v>17353.393226941291</v>
      </c>
      <c r="D133" s="71">
        <v>877.06667429459048</v>
      </c>
      <c r="E133" s="71">
        <v>0</v>
      </c>
      <c r="F133" s="71">
        <v>851.56667429459048</v>
      </c>
      <c r="G133" s="71">
        <v>0</v>
      </c>
      <c r="H133" s="71">
        <v>0</v>
      </c>
      <c r="I133" s="71">
        <v>0</v>
      </c>
      <c r="J133" s="71">
        <v>0</v>
      </c>
      <c r="K133" s="71"/>
      <c r="L133" s="71">
        <v>-19</v>
      </c>
      <c r="M133" s="71">
        <v>0</v>
      </c>
      <c r="N133" s="82">
        <v>322</v>
      </c>
      <c r="O133" s="71">
        <v>0</v>
      </c>
      <c r="P133" s="82">
        <v>162</v>
      </c>
      <c r="Q133" s="71">
        <v>0</v>
      </c>
    </row>
    <row r="134" spans="1:17" ht="16">
      <c r="A134" s="112" t="s">
        <v>65</v>
      </c>
      <c r="B134" s="71">
        <v>13303.3265526467</v>
      </c>
      <c r="C134" s="71">
        <v>13167.393226941293</v>
      </c>
      <c r="D134" s="71">
        <v>-135.9333257054077</v>
      </c>
      <c r="E134" s="71">
        <v>0</v>
      </c>
      <c r="F134" s="71">
        <v>-161.4333257054077</v>
      </c>
      <c r="G134" s="71">
        <v>481.92653867081174</v>
      </c>
      <c r="H134" s="71">
        <v>0</v>
      </c>
      <c r="I134" s="71">
        <v>0</v>
      </c>
      <c r="J134" s="71">
        <v>0</v>
      </c>
      <c r="K134" s="71"/>
      <c r="L134" s="71">
        <v>-550</v>
      </c>
      <c r="M134" s="71">
        <v>215</v>
      </c>
      <c r="N134" s="82">
        <v>-378</v>
      </c>
      <c r="O134" s="71">
        <v>0</v>
      </c>
      <c r="P134" s="82">
        <v>-43</v>
      </c>
      <c r="Q134" s="71">
        <v>0</v>
      </c>
    </row>
    <row r="135" spans="1:17" ht="16">
      <c r="A135" s="112" t="s">
        <v>78</v>
      </c>
      <c r="B135" s="71">
        <v>25939.3265526467</v>
      </c>
      <c r="C135" s="71">
        <v>28279.393226941291</v>
      </c>
      <c r="D135" s="71">
        <v>2340.0666742945905</v>
      </c>
      <c r="E135" s="71">
        <v>0</v>
      </c>
      <c r="F135" s="71">
        <v>2314.5666742945905</v>
      </c>
      <c r="G135" s="71">
        <v>0</v>
      </c>
      <c r="H135" s="71">
        <v>0</v>
      </c>
      <c r="I135" s="71">
        <v>0</v>
      </c>
      <c r="J135" s="71">
        <v>0</v>
      </c>
      <c r="K135" s="71"/>
      <c r="L135" s="71">
        <v>1444</v>
      </c>
      <c r="M135" s="71">
        <v>0</v>
      </c>
      <c r="N135" s="82">
        <v>170</v>
      </c>
      <c r="O135" s="71">
        <v>0</v>
      </c>
      <c r="P135" s="82">
        <v>162</v>
      </c>
      <c r="Q135" s="71">
        <v>0</v>
      </c>
    </row>
    <row r="136" spans="1:17" ht="16">
      <c r="A136" s="112" t="s">
        <v>110</v>
      </c>
      <c r="B136" s="71">
        <v>1621.3265526466901</v>
      </c>
      <c r="C136" s="71">
        <v>246.3932269412926</v>
      </c>
      <c r="D136" s="71">
        <v>-1374.9333257053975</v>
      </c>
      <c r="E136" s="71">
        <v>0</v>
      </c>
      <c r="F136" s="71">
        <v>-1400.4333257053975</v>
      </c>
      <c r="G136" s="71">
        <v>1720.9265386708116</v>
      </c>
      <c r="H136" s="71">
        <v>1066.7142577910715</v>
      </c>
      <c r="I136" s="71">
        <v>637.93484737279823</v>
      </c>
      <c r="J136" s="71">
        <v>257.16281069925435</v>
      </c>
      <c r="K136" s="71"/>
      <c r="L136" s="71">
        <v>-550</v>
      </c>
      <c r="M136" s="71">
        <v>215</v>
      </c>
      <c r="N136" s="82">
        <v>-448</v>
      </c>
      <c r="O136" s="71">
        <v>53</v>
      </c>
      <c r="P136" s="82">
        <v>-267</v>
      </c>
      <c r="Q136" s="71">
        <v>0</v>
      </c>
    </row>
    <row r="137" spans="1:17" ht="16">
      <c r="A137" s="112" t="s">
        <v>115</v>
      </c>
      <c r="B137" s="71">
        <v>16638.3265526467</v>
      </c>
      <c r="C137" s="71">
        <v>17311.393226941291</v>
      </c>
      <c r="D137" s="71">
        <v>673.06667429459048</v>
      </c>
      <c r="E137" s="71">
        <v>0</v>
      </c>
      <c r="F137" s="71">
        <v>647.56667429459048</v>
      </c>
      <c r="G137" s="71">
        <v>0</v>
      </c>
      <c r="H137" s="71">
        <v>0</v>
      </c>
      <c r="I137" s="71">
        <v>0</v>
      </c>
      <c r="J137" s="71">
        <v>0</v>
      </c>
      <c r="K137" s="71"/>
      <c r="L137" s="71">
        <v>-47</v>
      </c>
      <c r="M137" s="71">
        <v>0</v>
      </c>
      <c r="N137" s="82">
        <v>450</v>
      </c>
      <c r="O137" s="71">
        <v>0</v>
      </c>
      <c r="P137" s="82">
        <v>162</v>
      </c>
      <c r="Q137" s="71">
        <v>0</v>
      </c>
    </row>
    <row r="138" spans="1:17" ht="16">
      <c r="A138" s="112" t="s">
        <v>251</v>
      </c>
      <c r="B138" s="71">
        <v>10379.3265526467</v>
      </c>
      <c r="C138" s="71">
        <v>10224.393226941293</v>
      </c>
      <c r="D138" s="71">
        <v>-154.9333257054077</v>
      </c>
      <c r="E138" s="71">
        <v>0</v>
      </c>
      <c r="F138" s="71">
        <v>-180.4333257054077</v>
      </c>
      <c r="G138" s="71">
        <v>500.92653867081174</v>
      </c>
      <c r="H138" s="71">
        <v>0</v>
      </c>
      <c r="I138" s="71">
        <v>0</v>
      </c>
      <c r="J138" s="71">
        <v>0</v>
      </c>
      <c r="K138" s="71"/>
      <c r="L138" s="71">
        <v>-482</v>
      </c>
      <c r="M138" s="71">
        <v>147</v>
      </c>
      <c r="N138" s="82">
        <v>-51</v>
      </c>
      <c r="O138" s="71">
        <v>0</v>
      </c>
      <c r="P138" s="82">
        <v>162</v>
      </c>
      <c r="Q138" s="71">
        <v>0</v>
      </c>
    </row>
    <row r="139" spans="1:17" ht="16">
      <c r="A139" s="112" t="s">
        <v>4</v>
      </c>
      <c r="B139" s="71">
        <v>12916.3265526467</v>
      </c>
      <c r="C139" s="71">
        <v>11739.393226941293</v>
      </c>
      <c r="D139" s="71">
        <v>-1176.9333257054077</v>
      </c>
      <c r="E139" s="71">
        <v>0</v>
      </c>
      <c r="F139" s="71">
        <v>-1202.4333257054077</v>
      </c>
      <c r="G139" s="71">
        <v>1522.9265386708116</v>
      </c>
      <c r="H139" s="71">
        <v>868.71425779107153</v>
      </c>
      <c r="I139" s="71">
        <v>439.93484737279823</v>
      </c>
      <c r="J139" s="71">
        <v>59.162810699254351</v>
      </c>
      <c r="K139" s="71"/>
      <c r="L139" s="71">
        <v>-550</v>
      </c>
      <c r="M139" s="71">
        <v>215</v>
      </c>
      <c r="N139" s="82">
        <v>-518</v>
      </c>
      <c r="O139" s="71">
        <v>123</v>
      </c>
      <c r="P139" s="82">
        <v>-267</v>
      </c>
      <c r="Q139" s="71">
        <v>0</v>
      </c>
    </row>
    <row r="140" spans="1:17" ht="16">
      <c r="A140" s="112" t="s">
        <v>5</v>
      </c>
      <c r="B140" s="71">
        <v>13334.3265526467</v>
      </c>
      <c r="C140" s="71">
        <v>12924.393226941293</v>
      </c>
      <c r="D140" s="71">
        <v>-409.9333257054077</v>
      </c>
      <c r="E140" s="71">
        <v>0</v>
      </c>
      <c r="F140" s="71">
        <v>-435.4333257054077</v>
      </c>
      <c r="G140" s="71">
        <v>755.92653867081162</v>
      </c>
      <c r="H140" s="71">
        <v>101.71425779107153</v>
      </c>
      <c r="I140" s="71">
        <v>0</v>
      </c>
      <c r="J140" s="71">
        <v>0</v>
      </c>
      <c r="K140" s="71"/>
      <c r="L140" s="71">
        <v>-365</v>
      </c>
      <c r="M140" s="71">
        <v>30</v>
      </c>
      <c r="N140" s="82">
        <v>-204</v>
      </c>
      <c r="O140" s="71">
        <v>0</v>
      </c>
      <c r="P140" s="82">
        <v>60</v>
      </c>
      <c r="Q140" s="71">
        <v>0</v>
      </c>
    </row>
    <row r="141" spans="1:17" ht="16">
      <c r="A141" s="112" t="s">
        <v>13</v>
      </c>
      <c r="B141" s="71">
        <v>25296.3265526467</v>
      </c>
      <c r="C141" s="71">
        <v>28518.393226941291</v>
      </c>
      <c r="D141" s="71">
        <v>3222.0666742945905</v>
      </c>
      <c r="E141" s="71">
        <v>0</v>
      </c>
      <c r="F141" s="71">
        <v>3196.5666742945905</v>
      </c>
      <c r="G141" s="71">
        <v>0</v>
      </c>
      <c r="H141" s="71">
        <v>0</v>
      </c>
      <c r="I141" s="71">
        <v>0</v>
      </c>
      <c r="J141" s="71">
        <v>0</v>
      </c>
      <c r="K141" s="71"/>
      <c r="L141" s="71">
        <v>3658</v>
      </c>
      <c r="M141" s="71">
        <v>0</v>
      </c>
      <c r="N141" s="82">
        <v>450</v>
      </c>
      <c r="O141" s="71">
        <v>0</v>
      </c>
      <c r="P141" s="82">
        <v>162</v>
      </c>
      <c r="Q141" s="71">
        <v>0</v>
      </c>
    </row>
    <row r="142" spans="1:17" ht="16">
      <c r="A142" s="112" t="s">
        <v>17</v>
      </c>
      <c r="B142" s="71">
        <v>11066.3265526467</v>
      </c>
      <c r="C142" s="71">
        <v>11509.393226941293</v>
      </c>
      <c r="D142" s="71">
        <v>443.0666742945923</v>
      </c>
      <c r="E142" s="71">
        <v>0</v>
      </c>
      <c r="F142" s="71">
        <v>417.5666742945923</v>
      </c>
      <c r="G142" s="71">
        <v>0</v>
      </c>
      <c r="H142" s="71">
        <v>0</v>
      </c>
      <c r="I142" s="71">
        <v>0</v>
      </c>
      <c r="J142" s="71">
        <v>0</v>
      </c>
      <c r="K142" s="71"/>
      <c r="L142" s="71">
        <v>-453</v>
      </c>
      <c r="M142" s="71">
        <v>118</v>
      </c>
      <c r="N142" s="82">
        <v>131</v>
      </c>
      <c r="O142" s="71">
        <v>0</v>
      </c>
      <c r="P142" s="82">
        <v>162</v>
      </c>
      <c r="Q142" s="71">
        <v>0</v>
      </c>
    </row>
    <row r="143" spans="1:17" ht="16">
      <c r="A143" s="112" t="s">
        <v>21</v>
      </c>
      <c r="B143" s="71">
        <v>14820.3265526467</v>
      </c>
      <c r="C143" s="71">
        <v>14531.393226941293</v>
      </c>
      <c r="D143" s="71">
        <v>-288.9333257054077</v>
      </c>
      <c r="E143" s="71">
        <v>0</v>
      </c>
      <c r="F143" s="71">
        <v>-314.4333257054077</v>
      </c>
      <c r="G143" s="71">
        <v>634.92653867081174</v>
      </c>
      <c r="H143" s="71">
        <v>0</v>
      </c>
      <c r="I143" s="71">
        <v>0</v>
      </c>
      <c r="J143" s="71">
        <v>0</v>
      </c>
      <c r="K143" s="71"/>
      <c r="L143" s="71">
        <v>-550</v>
      </c>
      <c r="M143" s="71">
        <v>215</v>
      </c>
      <c r="N143" s="82">
        <v>-304</v>
      </c>
      <c r="O143" s="71">
        <v>0</v>
      </c>
      <c r="P143" s="82">
        <v>162</v>
      </c>
      <c r="Q143" s="71">
        <v>0</v>
      </c>
    </row>
    <row r="144" spans="1:17" ht="16">
      <c r="A144" s="112" t="s">
        <v>28</v>
      </c>
      <c r="B144" s="71">
        <v>25655.3265526467</v>
      </c>
      <c r="C144" s="71">
        <v>25907.393226941291</v>
      </c>
      <c r="D144" s="71">
        <v>252.06667429459048</v>
      </c>
      <c r="E144" s="71">
        <v>0</v>
      </c>
      <c r="F144" s="71">
        <v>226.56667429459048</v>
      </c>
      <c r="G144" s="71">
        <v>93.926538670811738</v>
      </c>
      <c r="H144" s="71">
        <v>0</v>
      </c>
      <c r="I144" s="71">
        <v>0</v>
      </c>
      <c r="J144" s="71">
        <v>0</v>
      </c>
      <c r="K144" s="71"/>
      <c r="L144" s="71">
        <v>607</v>
      </c>
      <c r="M144" s="71">
        <v>0</v>
      </c>
      <c r="N144" s="82">
        <v>356</v>
      </c>
      <c r="O144" s="71">
        <v>0</v>
      </c>
      <c r="P144" s="82">
        <v>162</v>
      </c>
      <c r="Q144" s="71">
        <v>0</v>
      </c>
    </row>
    <row r="145" spans="1:17" ht="16">
      <c r="A145" s="112" t="s">
        <v>39</v>
      </c>
      <c r="B145" s="71">
        <v>20616.3265526467</v>
      </c>
      <c r="C145" s="71">
        <v>22303.393226941291</v>
      </c>
      <c r="D145" s="71">
        <v>1687.0666742945905</v>
      </c>
      <c r="E145" s="71">
        <v>0</v>
      </c>
      <c r="F145" s="71">
        <v>1661.5666742945905</v>
      </c>
      <c r="G145" s="71">
        <v>0</v>
      </c>
      <c r="H145" s="71">
        <v>0</v>
      </c>
      <c r="I145" s="71">
        <v>0</v>
      </c>
      <c r="J145" s="71">
        <v>0</v>
      </c>
      <c r="K145" s="71"/>
      <c r="L145" s="71">
        <v>791</v>
      </c>
      <c r="M145" s="71">
        <v>0</v>
      </c>
      <c r="N145" s="82">
        <v>132</v>
      </c>
      <c r="O145" s="71">
        <v>0</v>
      </c>
      <c r="P145" s="82">
        <v>162</v>
      </c>
      <c r="Q145" s="71">
        <v>0</v>
      </c>
    </row>
    <row r="146" spans="1:17" ht="16">
      <c r="A146" s="112" t="s">
        <v>42</v>
      </c>
      <c r="B146" s="71">
        <v>21744.3265526467</v>
      </c>
      <c r="C146" s="71">
        <v>23182.393226941291</v>
      </c>
      <c r="D146" s="71">
        <v>1438.0666742945905</v>
      </c>
      <c r="E146" s="71">
        <v>0</v>
      </c>
      <c r="F146" s="71">
        <v>1412.5666742945905</v>
      </c>
      <c r="G146" s="71">
        <v>0</v>
      </c>
      <c r="H146" s="71">
        <v>0</v>
      </c>
      <c r="I146" s="71">
        <v>0</v>
      </c>
      <c r="J146" s="71">
        <v>0</v>
      </c>
      <c r="K146" s="71"/>
      <c r="L146" s="71">
        <v>1287</v>
      </c>
      <c r="M146" s="71">
        <v>0</v>
      </c>
      <c r="N146" s="82">
        <v>450</v>
      </c>
      <c r="O146" s="71">
        <v>0</v>
      </c>
      <c r="P146" s="82">
        <v>162</v>
      </c>
      <c r="Q146" s="71">
        <v>0</v>
      </c>
    </row>
    <row r="147" spans="1:17" ht="16">
      <c r="A147" s="112" t="s">
        <v>48</v>
      </c>
      <c r="B147" s="71">
        <v>22872.3265526467</v>
      </c>
      <c r="C147" s="71">
        <v>25863.393226941291</v>
      </c>
      <c r="D147" s="71">
        <v>2991.0666742945905</v>
      </c>
      <c r="E147" s="71">
        <v>0</v>
      </c>
      <c r="F147" s="71">
        <v>2965.5666742945905</v>
      </c>
      <c r="G147" s="71">
        <v>0</v>
      </c>
      <c r="H147" s="71">
        <v>0</v>
      </c>
      <c r="I147" s="71">
        <v>0</v>
      </c>
      <c r="J147" s="71">
        <v>0</v>
      </c>
      <c r="K147" s="71"/>
      <c r="L147" s="71">
        <v>2857</v>
      </c>
      <c r="M147" s="71">
        <v>0</v>
      </c>
      <c r="N147" s="82">
        <v>450</v>
      </c>
      <c r="O147" s="71">
        <v>0</v>
      </c>
      <c r="P147" s="82">
        <v>162</v>
      </c>
      <c r="Q147" s="71">
        <v>0</v>
      </c>
    </row>
    <row r="148" spans="1:17" ht="16">
      <c r="A148" s="112" t="s">
        <v>55</v>
      </c>
      <c r="B148" s="71">
        <v>13013.3265526467</v>
      </c>
      <c r="C148" s="71">
        <v>13861.393226941293</v>
      </c>
      <c r="D148" s="71">
        <v>848.0666742945923</v>
      </c>
      <c r="E148" s="71">
        <v>0</v>
      </c>
      <c r="F148" s="71">
        <v>822.5666742945923</v>
      </c>
      <c r="G148" s="71">
        <v>0</v>
      </c>
      <c r="H148" s="71">
        <v>0</v>
      </c>
      <c r="I148" s="71">
        <v>0</v>
      </c>
      <c r="J148" s="71">
        <v>0</v>
      </c>
      <c r="K148" s="71"/>
      <c r="L148" s="71">
        <v>-48</v>
      </c>
      <c r="M148" s="71">
        <v>0</v>
      </c>
      <c r="N148" s="82">
        <v>257</v>
      </c>
      <c r="O148" s="71">
        <v>0</v>
      </c>
      <c r="P148" s="82">
        <v>162</v>
      </c>
      <c r="Q148" s="71">
        <v>0</v>
      </c>
    </row>
    <row r="149" spans="1:17" ht="16">
      <c r="A149" s="112" t="s">
        <v>56</v>
      </c>
      <c r="B149" s="71">
        <v>24849.3265526467</v>
      </c>
      <c r="C149" s="71">
        <v>28571.393226941291</v>
      </c>
      <c r="D149" s="71">
        <v>3722.0666742945905</v>
      </c>
      <c r="E149" s="71">
        <v>0</v>
      </c>
      <c r="F149" s="71">
        <v>3696.5666742945905</v>
      </c>
      <c r="G149" s="71">
        <v>0</v>
      </c>
      <c r="H149" s="71">
        <v>0</v>
      </c>
      <c r="I149" s="71">
        <v>0</v>
      </c>
      <c r="J149" s="71">
        <v>0</v>
      </c>
      <c r="K149" s="71"/>
      <c r="L149" s="71">
        <v>3223</v>
      </c>
      <c r="M149" s="71">
        <v>0</v>
      </c>
      <c r="N149" s="82">
        <v>450</v>
      </c>
      <c r="O149" s="71">
        <v>0</v>
      </c>
      <c r="P149" s="82">
        <v>162</v>
      </c>
      <c r="Q149" s="71">
        <v>0</v>
      </c>
    </row>
    <row r="150" spans="1:17" ht="16">
      <c r="A150" s="112" t="s">
        <v>59</v>
      </c>
      <c r="B150" s="71">
        <v>6211.3265526466903</v>
      </c>
      <c r="C150" s="71">
        <v>6123.3932269412926</v>
      </c>
      <c r="D150" s="71">
        <v>-87.933325705397692</v>
      </c>
      <c r="E150" s="71">
        <v>0</v>
      </c>
      <c r="F150" s="71">
        <v>-113.43332570539769</v>
      </c>
      <c r="G150" s="71">
        <v>433.92653867081174</v>
      </c>
      <c r="H150" s="71">
        <v>0</v>
      </c>
      <c r="I150" s="71">
        <v>0</v>
      </c>
      <c r="J150" s="71">
        <v>0</v>
      </c>
      <c r="K150" s="71"/>
      <c r="L150" s="71">
        <v>-550</v>
      </c>
      <c r="M150" s="71">
        <v>215</v>
      </c>
      <c r="N150" s="82">
        <v>-330</v>
      </c>
      <c r="O150" s="71">
        <v>0</v>
      </c>
      <c r="P150" s="82">
        <v>-57</v>
      </c>
      <c r="Q150" s="71">
        <v>0</v>
      </c>
    </row>
    <row r="151" spans="1:17" ht="16">
      <c r="A151" s="112" t="s">
        <v>60</v>
      </c>
      <c r="B151" s="71">
        <v>14410.3265526467</v>
      </c>
      <c r="C151" s="71">
        <v>15643.393226941293</v>
      </c>
      <c r="D151" s="71">
        <v>1233.0666742945923</v>
      </c>
      <c r="E151" s="71">
        <v>0</v>
      </c>
      <c r="F151" s="71">
        <v>1207.5666742945923</v>
      </c>
      <c r="G151" s="71">
        <v>0</v>
      </c>
      <c r="H151" s="71">
        <v>0</v>
      </c>
      <c r="I151" s="71">
        <v>0</v>
      </c>
      <c r="J151" s="71">
        <v>0</v>
      </c>
      <c r="K151" s="71"/>
      <c r="L151" s="71">
        <v>337</v>
      </c>
      <c r="M151" s="71">
        <v>0</v>
      </c>
      <c r="N151" s="82">
        <v>104</v>
      </c>
      <c r="O151" s="71">
        <v>0</v>
      </c>
      <c r="P151" s="82">
        <v>-121</v>
      </c>
      <c r="Q151" s="71">
        <v>0</v>
      </c>
    </row>
    <row r="152" spans="1:17" ht="16">
      <c r="A152" s="112" t="s">
        <v>72</v>
      </c>
      <c r="B152" s="71">
        <v>16470.3265526467</v>
      </c>
      <c r="C152" s="71">
        <v>17709.393226941291</v>
      </c>
      <c r="D152" s="71">
        <v>1239.0666742945905</v>
      </c>
      <c r="E152" s="71">
        <v>0</v>
      </c>
      <c r="F152" s="71">
        <v>1213.5666742945905</v>
      </c>
      <c r="G152" s="71">
        <v>0</v>
      </c>
      <c r="H152" s="71">
        <v>0</v>
      </c>
      <c r="I152" s="71">
        <v>0</v>
      </c>
      <c r="J152" s="71">
        <v>0</v>
      </c>
      <c r="K152" s="71"/>
      <c r="L152" s="71">
        <v>739</v>
      </c>
      <c r="M152" s="71">
        <v>0</v>
      </c>
      <c r="N152" s="82">
        <v>450</v>
      </c>
      <c r="O152" s="71">
        <v>0</v>
      </c>
      <c r="P152" s="82">
        <v>162</v>
      </c>
      <c r="Q152" s="71">
        <v>0</v>
      </c>
    </row>
    <row r="153" spans="1:17" ht="16">
      <c r="A153" s="112" t="s">
        <v>73</v>
      </c>
      <c r="B153" s="71">
        <v>16749.3265526467</v>
      </c>
      <c r="C153" s="71">
        <v>17293.393226941291</v>
      </c>
      <c r="D153" s="71">
        <v>544.06667429459048</v>
      </c>
      <c r="E153" s="71">
        <v>0</v>
      </c>
      <c r="F153" s="71">
        <v>518.56667429459048</v>
      </c>
      <c r="G153" s="71">
        <v>0</v>
      </c>
      <c r="H153" s="71">
        <v>0</v>
      </c>
      <c r="I153" s="71">
        <v>0</v>
      </c>
      <c r="J153" s="71">
        <v>0</v>
      </c>
      <c r="K153" s="71"/>
      <c r="L153" s="71">
        <v>1042</v>
      </c>
      <c r="M153" s="71">
        <v>0</v>
      </c>
      <c r="N153" s="82">
        <v>450</v>
      </c>
      <c r="O153" s="71">
        <v>0</v>
      </c>
      <c r="P153" s="82">
        <v>162</v>
      </c>
      <c r="Q153" s="71">
        <v>0</v>
      </c>
    </row>
    <row r="154" spans="1:17" ht="16">
      <c r="A154" s="112" t="s">
        <v>83</v>
      </c>
      <c r="B154" s="71">
        <v>5780.3265526466903</v>
      </c>
      <c r="C154" s="71">
        <v>4302.3932269412926</v>
      </c>
      <c r="D154" s="71">
        <v>-1477.9333257053977</v>
      </c>
      <c r="E154" s="71">
        <v>0</v>
      </c>
      <c r="F154" s="71">
        <v>-1503.4333257053977</v>
      </c>
      <c r="G154" s="71">
        <v>1820.9265386708116</v>
      </c>
      <c r="H154" s="71">
        <v>1166.7142577910715</v>
      </c>
      <c r="I154" s="71">
        <v>737.93484737279823</v>
      </c>
      <c r="J154" s="71">
        <v>357.16281069925435</v>
      </c>
      <c r="K154" s="71"/>
      <c r="L154" s="71">
        <v>-118</v>
      </c>
      <c r="M154" s="71">
        <v>0</v>
      </c>
      <c r="N154" s="82">
        <v>-204</v>
      </c>
      <c r="O154" s="71">
        <v>0</v>
      </c>
      <c r="P154" s="82">
        <v>-267</v>
      </c>
      <c r="Q154" s="71">
        <v>0</v>
      </c>
    </row>
    <row r="155" spans="1:17" ht="16">
      <c r="A155" s="112" t="s">
        <v>94</v>
      </c>
      <c r="B155" s="71">
        <v>15653.3265526467</v>
      </c>
      <c r="C155" s="71">
        <v>17851.393226941291</v>
      </c>
      <c r="D155" s="71">
        <v>2198.0666742945905</v>
      </c>
      <c r="E155" s="71">
        <v>0</v>
      </c>
      <c r="F155" s="71">
        <v>2172.5666742945905</v>
      </c>
      <c r="G155" s="71">
        <v>0</v>
      </c>
      <c r="H155" s="71">
        <v>0</v>
      </c>
      <c r="I155" s="71">
        <v>0</v>
      </c>
      <c r="J155" s="71">
        <v>0</v>
      </c>
      <c r="K155" s="71"/>
      <c r="L155" s="71">
        <v>1325</v>
      </c>
      <c r="M155" s="71">
        <v>0</v>
      </c>
      <c r="N155" s="82">
        <v>450</v>
      </c>
      <c r="O155" s="71">
        <v>0</v>
      </c>
      <c r="P155" s="82">
        <v>162</v>
      </c>
      <c r="Q155" s="71">
        <v>0</v>
      </c>
    </row>
    <row r="156" spans="1:17" ht="16">
      <c r="A156" s="112" t="s">
        <v>112</v>
      </c>
      <c r="B156" s="71">
        <v>8425.3265526466894</v>
      </c>
      <c r="C156" s="71">
        <v>7694.3932269412926</v>
      </c>
      <c r="D156" s="71">
        <v>-730.93332570539678</v>
      </c>
      <c r="E156" s="71">
        <v>0</v>
      </c>
      <c r="F156" s="71">
        <v>-756.43332570539678</v>
      </c>
      <c r="G156" s="71">
        <v>1076.9265386708116</v>
      </c>
      <c r="H156" s="71">
        <v>422.71425779107153</v>
      </c>
      <c r="I156" s="71">
        <v>0</v>
      </c>
      <c r="J156" s="71">
        <v>0</v>
      </c>
      <c r="K156" s="71"/>
      <c r="L156" s="71">
        <v>-550</v>
      </c>
      <c r="M156" s="71">
        <v>215</v>
      </c>
      <c r="N156" s="82">
        <v>-550</v>
      </c>
      <c r="O156" s="71">
        <v>155</v>
      </c>
      <c r="P156" s="82">
        <v>-544</v>
      </c>
      <c r="Q156" s="71">
        <v>144.79999999999995</v>
      </c>
    </row>
    <row r="157" spans="1:17" ht="16">
      <c r="A157" s="112" t="s">
        <v>120</v>
      </c>
      <c r="B157" s="71">
        <v>9259.3265526466894</v>
      </c>
      <c r="C157" s="71">
        <v>7981.3932269412926</v>
      </c>
      <c r="D157" s="71">
        <v>-1277.9333257053968</v>
      </c>
      <c r="E157" s="71">
        <v>0</v>
      </c>
      <c r="F157" s="71">
        <v>-1303.4333257053968</v>
      </c>
      <c r="G157" s="71">
        <v>1623.9265386708116</v>
      </c>
      <c r="H157" s="71">
        <v>969.71425779107153</v>
      </c>
      <c r="I157" s="71">
        <v>540.93484737279823</v>
      </c>
      <c r="J157" s="71">
        <v>160.16281069925435</v>
      </c>
      <c r="K157" s="71"/>
      <c r="L157" s="71">
        <v>-380</v>
      </c>
      <c r="M157" s="71">
        <v>45</v>
      </c>
      <c r="N157" s="82">
        <v>-204</v>
      </c>
      <c r="O157" s="71">
        <v>0</v>
      </c>
      <c r="P157" s="82">
        <v>-267</v>
      </c>
      <c r="Q157" s="71">
        <v>0</v>
      </c>
    </row>
    <row r="158" spans="1:17" ht="16">
      <c r="A158" s="112" t="s">
        <v>123</v>
      </c>
      <c r="B158" s="71">
        <v>12273.3265526467</v>
      </c>
      <c r="C158" s="71">
        <v>12766.393226941293</v>
      </c>
      <c r="D158" s="71">
        <v>493.0666742945923</v>
      </c>
      <c r="E158" s="71">
        <v>0</v>
      </c>
      <c r="F158" s="71">
        <v>467.5666742945923</v>
      </c>
      <c r="G158" s="71">
        <v>0</v>
      </c>
      <c r="H158" s="71">
        <v>0</v>
      </c>
      <c r="I158" s="71">
        <v>0</v>
      </c>
      <c r="J158" s="71">
        <v>0</v>
      </c>
      <c r="K158" s="71"/>
      <c r="L158" s="71">
        <v>-93</v>
      </c>
      <c r="M158" s="71">
        <v>0</v>
      </c>
      <c r="N158" s="82">
        <v>450</v>
      </c>
      <c r="O158" s="71">
        <v>0</v>
      </c>
      <c r="P158" s="82">
        <v>162</v>
      </c>
      <c r="Q158" s="71">
        <v>0</v>
      </c>
    </row>
    <row r="159" spans="1:17" ht="16">
      <c r="A159" s="112" t="s">
        <v>124</v>
      </c>
      <c r="B159" s="71">
        <v>15169.3265526467</v>
      </c>
      <c r="C159" s="71">
        <v>14825.393226941293</v>
      </c>
      <c r="D159" s="71">
        <v>-343.9333257054077</v>
      </c>
      <c r="E159" s="71">
        <v>0</v>
      </c>
      <c r="F159" s="71">
        <v>-369.4333257054077</v>
      </c>
      <c r="G159" s="71">
        <v>689.92653867081174</v>
      </c>
      <c r="H159" s="71">
        <v>35.714257791071532</v>
      </c>
      <c r="I159" s="71">
        <v>0</v>
      </c>
      <c r="J159" s="71">
        <v>0</v>
      </c>
      <c r="K159" s="71"/>
      <c r="L159" s="71">
        <v>-550</v>
      </c>
      <c r="M159" s="71">
        <v>215</v>
      </c>
      <c r="N159" s="82">
        <v>-541</v>
      </c>
      <c r="O159" s="71">
        <v>146</v>
      </c>
      <c r="P159" s="82">
        <v>126</v>
      </c>
      <c r="Q159" s="71">
        <v>0</v>
      </c>
    </row>
    <row r="160" spans="1:17" ht="16">
      <c r="A160" s="112" t="s">
        <v>135</v>
      </c>
      <c r="B160" s="71">
        <v>14240.3265526467</v>
      </c>
      <c r="C160" s="71">
        <v>15253.393226941293</v>
      </c>
      <c r="D160" s="71">
        <v>1013.0666742945923</v>
      </c>
      <c r="E160" s="71">
        <v>0</v>
      </c>
      <c r="F160" s="71">
        <v>987.5666742945923</v>
      </c>
      <c r="G160" s="71">
        <v>0</v>
      </c>
      <c r="H160" s="71">
        <v>0</v>
      </c>
      <c r="I160" s="71">
        <v>0</v>
      </c>
      <c r="J160" s="71">
        <v>0</v>
      </c>
      <c r="K160" s="71"/>
      <c r="L160" s="71">
        <v>117</v>
      </c>
      <c r="M160" s="71">
        <v>0</v>
      </c>
      <c r="N160" s="82">
        <v>104</v>
      </c>
      <c r="O160" s="71">
        <v>0</v>
      </c>
      <c r="P160" s="82">
        <v>79</v>
      </c>
      <c r="Q160" s="71">
        <v>0</v>
      </c>
    </row>
    <row r="161" spans="1:17" ht="16">
      <c r="A161" s="112" t="s">
        <v>139</v>
      </c>
      <c r="B161" s="71">
        <v>15150.3265526467</v>
      </c>
      <c r="C161" s="71">
        <v>16246.393226941293</v>
      </c>
      <c r="D161" s="71">
        <v>1096.0666742945923</v>
      </c>
      <c r="E161" s="71">
        <v>0</v>
      </c>
      <c r="F161" s="71">
        <v>1070.5666742945923</v>
      </c>
      <c r="G161" s="71">
        <v>0</v>
      </c>
      <c r="H161" s="71">
        <v>0</v>
      </c>
      <c r="I161" s="71">
        <v>0</v>
      </c>
      <c r="J161" s="71">
        <v>0</v>
      </c>
      <c r="K161" s="71"/>
      <c r="L161" s="71">
        <v>971</v>
      </c>
      <c r="M161" s="71">
        <v>0</v>
      </c>
      <c r="N161" s="82">
        <v>450</v>
      </c>
      <c r="O161" s="71">
        <v>0</v>
      </c>
      <c r="P161" s="82">
        <v>162</v>
      </c>
      <c r="Q161" s="71">
        <v>0</v>
      </c>
    </row>
    <row r="162" spans="1:17" ht="16">
      <c r="A162" s="112" t="s">
        <v>140</v>
      </c>
      <c r="B162" s="71">
        <v>16894.3265526467</v>
      </c>
      <c r="C162" s="71">
        <v>17862.393226941291</v>
      </c>
      <c r="D162" s="71">
        <v>968.06667429459048</v>
      </c>
      <c r="E162" s="71">
        <v>0</v>
      </c>
      <c r="F162" s="71">
        <v>942.56667429459048</v>
      </c>
      <c r="G162" s="71">
        <v>0</v>
      </c>
      <c r="H162" s="71">
        <v>0</v>
      </c>
      <c r="I162" s="71">
        <v>0</v>
      </c>
      <c r="J162" s="71">
        <v>0</v>
      </c>
      <c r="K162" s="71"/>
      <c r="L162" s="71">
        <v>72</v>
      </c>
      <c r="M162" s="71">
        <v>0</v>
      </c>
      <c r="N162" s="82">
        <v>104</v>
      </c>
      <c r="O162" s="71">
        <v>0</v>
      </c>
      <c r="P162" s="82">
        <v>-121</v>
      </c>
      <c r="Q162" s="71">
        <v>0</v>
      </c>
    </row>
    <row r="163" spans="1:17" ht="16">
      <c r="A163" s="112" t="s">
        <v>142</v>
      </c>
      <c r="B163" s="71">
        <v>25727.3265526467</v>
      </c>
      <c r="C163" s="71">
        <v>28548.393226941291</v>
      </c>
      <c r="D163" s="71">
        <v>2821.0666742945905</v>
      </c>
      <c r="E163" s="71">
        <v>0</v>
      </c>
      <c r="F163" s="71">
        <v>2795.5666742945905</v>
      </c>
      <c r="G163" s="71">
        <v>0</v>
      </c>
      <c r="H163" s="71">
        <v>0</v>
      </c>
      <c r="I163" s="71">
        <v>0</v>
      </c>
      <c r="J163" s="71">
        <v>0</v>
      </c>
      <c r="K163" s="71"/>
      <c r="L163" s="71">
        <v>3058</v>
      </c>
      <c r="M163" s="71">
        <v>0</v>
      </c>
      <c r="N163" s="82">
        <v>450</v>
      </c>
      <c r="O163" s="71">
        <v>0</v>
      </c>
      <c r="P163" s="82">
        <v>162</v>
      </c>
      <c r="Q163" s="71">
        <v>0</v>
      </c>
    </row>
    <row r="164" spans="1:17" ht="16">
      <c r="A164" s="112" t="s">
        <v>147</v>
      </c>
      <c r="B164" s="71">
        <v>21468.3265526467</v>
      </c>
      <c r="C164" s="71">
        <v>23438.393226941291</v>
      </c>
      <c r="D164" s="71">
        <v>1970.0666742945905</v>
      </c>
      <c r="E164" s="71">
        <v>0</v>
      </c>
      <c r="F164" s="71">
        <v>1944.5666742945905</v>
      </c>
      <c r="G164" s="71">
        <v>0</v>
      </c>
      <c r="H164" s="71">
        <v>0</v>
      </c>
      <c r="I164" s="71">
        <v>0</v>
      </c>
      <c r="J164" s="71">
        <v>0</v>
      </c>
      <c r="K164" s="71"/>
      <c r="L164" s="71">
        <v>1587</v>
      </c>
      <c r="M164" s="71">
        <v>0</v>
      </c>
      <c r="N164" s="82">
        <v>450</v>
      </c>
      <c r="O164" s="71">
        <v>0</v>
      </c>
      <c r="P164" s="82">
        <v>162</v>
      </c>
      <c r="Q164" s="71">
        <v>0</v>
      </c>
    </row>
    <row r="165" spans="1:17" ht="16">
      <c r="A165" s="112" t="s">
        <v>149</v>
      </c>
      <c r="B165" s="71">
        <v>306.32655264668898</v>
      </c>
      <c r="C165" s="71">
        <v>-364.6067730587074</v>
      </c>
      <c r="D165" s="71">
        <v>-670.93332570539633</v>
      </c>
      <c r="E165" s="71">
        <v>0</v>
      </c>
      <c r="F165" s="71">
        <v>-696.43332570539633</v>
      </c>
      <c r="G165" s="71">
        <v>1016.9265386708116</v>
      </c>
      <c r="H165" s="71">
        <v>362.71425779107153</v>
      </c>
      <c r="I165" s="71">
        <v>0</v>
      </c>
      <c r="J165" s="71">
        <v>0</v>
      </c>
      <c r="K165" s="71"/>
      <c r="L165" s="71">
        <v>-550</v>
      </c>
      <c r="M165" s="71">
        <v>215</v>
      </c>
      <c r="N165" s="82">
        <v>-550</v>
      </c>
      <c r="O165" s="71">
        <v>155</v>
      </c>
      <c r="P165" s="82">
        <v>-384</v>
      </c>
      <c r="Q165" s="71">
        <v>0</v>
      </c>
    </row>
    <row r="166" spans="1:17" ht="16">
      <c r="A166" s="112" t="s">
        <v>168</v>
      </c>
      <c r="B166" s="71">
        <v>11593.3265526467</v>
      </c>
      <c r="C166" s="71">
        <v>12648.393226941293</v>
      </c>
      <c r="D166" s="71">
        <v>1055.0666742945923</v>
      </c>
      <c r="E166" s="71">
        <v>0</v>
      </c>
      <c r="F166" s="71">
        <v>1029.5666742945923</v>
      </c>
      <c r="G166" s="71">
        <v>0</v>
      </c>
      <c r="H166" s="71">
        <v>0</v>
      </c>
      <c r="I166" s="71">
        <v>0</v>
      </c>
      <c r="J166" s="71">
        <v>0</v>
      </c>
      <c r="K166" s="71"/>
      <c r="L166" s="71">
        <v>159</v>
      </c>
      <c r="M166" s="71">
        <v>0</v>
      </c>
      <c r="N166" s="82">
        <v>255</v>
      </c>
      <c r="O166" s="71">
        <v>0</v>
      </c>
      <c r="P166" s="82">
        <v>162</v>
      </c>
      <c r="Q166" s="71">
        <v>0</v>
      </c>
    </row>
    <row r="167" spans="1:17" ht="16">
      <c r="A167" s="112" t="s">
        <v>174</v>
      </c>
      <c r="B167" s="71">
        <v>7786.3265526466903</v>
      </c>
      <c r="C167" s="71">
        <v>7075.3932269412926</v>
      </c>
      <c r="D167" s="71">
        <v>-710.93332570539769</v>
      </c>
      <c r="E167" s="71">
        <v>0</v>
      </c>
      <c r="F167" s="71">
        <v>-736.43332570539769</v>
      </c>
      <c r="G167" s="71">
        <v>1056.9265386708116</v>
      </c>
      <c r="H167" s="71">
        <v>402.71425779107153</v>
      </c>
      <c r="I167" s="71">
        <v>0</v>
      </c>
      <c r="J167" s="71">
        <v>0</v>
      </c>
      <c r="K167" s="71"/>
      <c r="L167" s="71">
        <v>-19</v>
      </c>
      <c r="M167" s="71">
        <v>0</v>
      </c>
      <c r="N167" s="82">
        <v>-204</v>
      </c>
      <c r="O167" s="71">
        <v>0</v>
      </c>
      <c r="P167" s="82">
        <v>-241</v>
      </c>
      <c r="Q167" s="71">
        <v>0</v>
      </c>
    </row>
    <row r="168" spans="1:17" ht="16">
      <c r="A168" s="112" t="s">
        <v>187</v>
      </c>
      <c r="B168" s="71">
        <v>15488.3265526467</v>
      </c>
      <c r="C168" s="71">
        <v>16886.393226941291</v>
      </c>
      <c r="D168" s="71">
        <v>1398.0666742945905</v>
      </c>
      <c r="E168" s="71">
        <v>0</v>
      </c>
      <c r="F168" s="71">
        <v>1372.5666742945905</v>
      </c>
      <c r="G168" s="71">
        <v>0</v>
      </c>
      <c r="H168" s="71">
        <v>0</v>
      </c>
      <c r="I168" s="71">
        <v>0</v>
      </c>
      <c r="J168" s="71">
        <v>0</v>
      </c>
      <c r="K168" s="71"/>
      <c r="L168" s="71">
        <v>502</v>
      </c>
      <c r="M168" s="71">
        <v>0</v>
      </c>
      <c r="N168" s="82">
        <v>440</v>
      </c>
      <c r="O168" s="71">
        <v>0</v>
      </c>
      <c r="P168" s="82">
        <v>162</v>
      </c>
      <c r="Q168" s="71">
        <v>0</v>
      </c>
    </row>
    <row r="169" spans="1:17" ht="16">
      <c r="A169" s="112" t="s">
        <v>191</v>
      </c>
      <c r="B169" s="71">
        <v>9292.3265526466894</v>
      </c>
      <c r="C169" s="71">
        <v>9442.3932269412926</v>
      </c>
      <c r="D169" s="71">
        <v>150.06667429460322</v>
      </c>
      <c r="E169" s="71">
        <v>0</v>
      </c>
      <c r="F169" s="71">
        <v>124.56667429460322</v>
      </c>
      <c r="G169" s="71">
        <v>195.92653867081174</v>
      </c>
      <c r="H169" s="71">
        <v>0</v>
      </c>
      <c r="I169" s="71">
        <v>0</v>
      </c>
      <c r="J169" s="71">
        <v>0</v>
      </c>
      <c r="K169" s="71"/>
      <c r="L169" s="71">
        <v>149</v>
      </c>
      <c r="M169" s="71">
        <v>0</v>
      </c>
      <c r="N169" s="82">
        <v>254</v>
      </c>
      <c r="O169" s="71">
        <v>0</v>
      </c>
      <c r="P169" s="82">
        <v>162</v>
      </c>
      <c r="Q169" s="71">
        <v>0</v>
      </c>
    </row>
    <row r="170" spans="1:17" ht="16">
      <c r="A170" s="112" t="s">
        <v>197</v>
      </c>
      <c r="B170" s="71">
        <v>5126.3265526466903</v>
      </c>
      <c r="C170" s="71">
        <v>6855.3932269412926</v>
      </c>
      <c r="D170" s="71">
        <v>1729.0666742946023</v>
      </c>
      <c r="E170" s="71">
        <v>0</v>
      </c>
      <c r="F170" s="71">
        <v>1703.5666742946023</v>
      </c>
      <c r="G170" s="71">
        <v>0</v>
      </c>
      <c r="H170" s="71">
        <v>0</v>
      </c>
      <c r="I170" s="71">
        <v>0</v>
      </c>
      <c r="J170" s="71">
        <v>0</v>
      </c>
      <c r="K170" s="71"/>
      <c r="L170" s="71">
        <v>1047</v>
      </c>
      <c r="M170" s="71">
        <v>0</v>
      </c>
      <c r="N170" s="82">
        <v>450</v>
      </c>
      <c r="O170" s="71">
        <v>0</v>
      </c>
      <c r="P170" s="82">
        <v>162</v>
      </c>
      <c r="Q170" s="71">
        <v>0</v>
      </c>
    </row>
    <row r="171" spans="1:17" ht="16">
      <c r="A171" s="112" t="s">
        <v>199</v>
      </c>
      <c r="B171" s="71">
        <v>6283.3265526466903</v>
      </c>
      <c r="C171" s="71">
        <v>5274.3932269412926</v>
      </c>
      <c r="D171" s="71">
        <v>-1008.9333257053977</v>
      </c>
      <c r="E171" s="71">
        <v>0</v>
      </c>
      <c r="F171" s="71">
        <v>-1034.4333257053977</v>
      </c>
      <c r="G171" s="71">
        <v>1354.9265386708116</v>
      </c>
      <c r="H171" s="71">
        <v>700.71425779107153</v>
      </c>
      <c r="I171" s="71">
        <v>271.93484737279823</v>
      </c>
      <c r="J171" s="71">
        <v>0</v>
      </c>
      <c r="K171" s="71"/>
      <c r="L171" s="71">
        <v>-385</v>
      </c>
      <c r="M171" s="71">
        <v>50</v>
      </c>
      <c r="N171" s="82">
        <v>-204</v>
      </c>
      <c r="O171" s="71">
        <v>0</v>
      </c>
      <c r="P171" s="82">
        <v>-267</v>
      </c>
      <c r="Q171" s="71">
        <v>0</v>
      </c>
    </row>
    <row r="172" spans="1:17" ht="16">
      <c r="A172" s="112" t="s">
        <v>204</v>
      </c>
      <c r="B172" s="71">
        <v>24067.3265526467</v>
      </c>
      <c r="C172" s="71">
        <v>25063.393226941291</v>
      </c>
      <c r="D172" s="71">
        <v>996.06667429459048</v>
      </c>
      <c r="E172" s="71">
        <v>0</v>
      </c>
      <c r="F172" s="71">
        <v>970.56667429459048</v>
      </c>
      <c r="G172" s="71">
        <v>0</v>
      </c>
      <c r="H172" s="71">
        <v>0</v>
      </c>
      <c r="I172" s="71">
        <v>0</v>
      </c>
      <c r="J172" s="71">
        <v>0</v>
      </c>
      <c r="K172" s="71"/>
      <c r="L172" s="71">
        <v>1419</v>
      </c>
      <c r="M172" s="71">
        <v>0</v>
      </c>
      <c r="N172" s="82">
        <v>450</v>
      </c>
      <c r="O172" s="71">
        <v>0</v>
      </c>
      <c r="P172" s="82">
        <v>162</v>
      </c>
      <c r="Q172" s="71">
        <v>0</v>
      </c>
    </row>
    <row r="173" spans="1:17" ht="16">
      <c r="A173" s="112" t="s">
        <v>212</v>
      </c>
      <c r="B173" s="71">
        <v>20683.3265526467</v>
      </c>
      <c r="C173" s="71">
        <v>21573.393226941291</v>
      </c>
      <c r="D173" s="71">
        <v>890.06667429459048</v>
      </c>
      <c r="E173" s="71">
        <v>0</v>
      </c>
      <c r="F173" s="71">
        <v>864.56667429459048</v>
      </c>
      <c r="G173" s="71">
        <v>0</v>
      </c>
      <c r="H173" s="71">
        <v>0</v>
      </c>
      <c r="I173" s="71">
        <v>0</v>
      </c>
      <c r="J173" s="71">
        <v>0</v>
      </c>
      <c r="K173" s="71"/>
      <c r="L173" s="71">
        <v>-6</v>
      </c>
      <c r="M173" s="71">
        <v>0</v>
      </c>
      <c r="N173" s="82">
        <v>104</v>
      </c>
      <c r="O173" s="71">
        <v>0</v>
      </c>
      <c r="P173" s="82">
        <v>-121</v>
      </c>
      <c r="Q173" s="71">
        <v>0</v>
      </c>
    </row>
    <row r="174" spans="1:17" ht="16">
      <c r="A174" s="112" t="s">
        <v>220</v>
      </c>
      <c r="B174" s="71">
        <v>16714.3265526467</v>
      </c>
      <c r="C174" s="71">
        <v>18268.393226941291</v>
      </c>
      <c r="D174" s="71">
        <v>1554.0666742945905</v>
      </c>
      <c r="E174" s="71">
        <v>0</v>
      </c>
      <c r="F174" s="71">
        <v>1528.5666742945905</v>
      </c>
      <c r="G174" s="71">
        <v>0</v>
      </c>
      <c r="H174" s="71">
        <v>0</v>
      </c>
      <c r="I174" s="71">
        <v>0</v>
      </c>
      <c r="J174" s="71">
        <v>0</v>
      </c>
      <c r="K174" s="71"/>
      <c r="L174" s="71">
        <v>658</v>
      </c>
      <c r="M174" s="71">
        <v>0</v>
      </c>
      <c r="N174" s="82">
        <v>104</v>
      </c>
      <c r="O174" s="71">
        <v>0</v>
      </c>
      <c r="P174" s="82">
        <v>150</v>
      </c>
      <c r="Q174" s="71">
        <v>0</v>
      </c>
    </row>
    <row r="175" spans="1:17" ht="16">
      <c r="A175" s="112" t="s">
        <v>221</v>
      </c>
      <c r="B175" s="71">
        <v>21170.3265526467</v>
      </c>
      <c r="C175" s="71">
        <v>22537.393226941291</v>
      </c>
      <c r="D175" s="71">
        <v>1367.0666742945905</v>
      </c>
      <c r="E175" s="71">
        <v>0</v>
      </c>
      <c r="F175" s="71">
        <v>1341.5666742945905</v>
      </c>
      <c r="G175" s="71">
        <v>0</v>
      </c>
      <c r="H175" s="71">
        <v>0</v>
      </c>
      <c r="I175" s="71">
        <v>0</v>
      </c>
      <c r="J175" s="71">
        <v>0</v>
      </c>
      <c r="K175" s="71"/>
      <c r="L175" s="71">
        <v>1187</v>
      </c>
      <c r="M175" s="71">
        <v>0</v>
      </c>
      <c r="N175" s="82">
        <v>450</v>
      </c>
      <c r="O175" s="71">
        <v>0</v>
      </c>
      <c r="P175" s="82">
        <v>162</v>
      </c>
      <c r="Q175" s="71">
        <v>0</v>
      </c>
    </row>
    <row r="176" spans="1:17" ht="16">
      <c r="A176" s="112" t="s">
        <v>222</v>
      </c>
      <c r="B176" s="71">
        <v>17933.3265526467</v>
      </c>
      <c r="C176" s="71">
        <v>19103.393226941291</v>
      </c>
      <c r="D176" s="71">
        <v>1170.0666742945905</v>
      </c>
      <c r="E176" s="71">
        <v>0</v>
      </c>
      <c r="F176" s="71">
        <v>1144.5666742945905</v>
      </c>
      <c r="G176" s="71">
        <v>0</v>
      </c>
      <c r="H176" s="71">
        <v>0</v>
      </c>
      <c r="I176" s="71">
        <v>0</v>
      </c>
      <c r="J176" s="71">
        <v>0</v>
      </c>
      <c r="K176" s="71"/>
      <c r="L176" s="71">
        <v>822</v>
      </c>
      <c r="M176" s="71">
        <v>0</v>
      </c>
      <c r="N176" s="82">
        <v>450</v>
      </c>
      <c r="O176" s="71">
        <v>0</v>
      </c>
      <c r="P176" s="82">
        <v>162</v>
      </c>
      <c r="Q176" s="71">
        <v>0</v>
      </c>
    </row>
    <row r="177" spans="1:17" ht="16">
      <c r="A177" s="112" t="s">
        <v>226</v>
      </c>
      <c r="B177" s="71">
        <v>4377.3265526466903</v>
      </c>
      <c r="C177" s="71">
        <v>4378.3932269412926</v>
      </c>
      <c r="D177" s="71">
        <v>1.0666742946023078</v>
      </c>
      <c r="E177" s="71">
        <v>0</v>
      </c>
      <c r="F177" s="71">
        <v>-24.433325705397692</v>
      </c>
      <c r="G177" s="71">
        <v>344.92653867081174</v>
      </c>
      <c r="H177" s="71">
        <v>0</v>
      </c>
      <c r="I177" s="71">
        <v>0</v>
      </c>
      <c r="J177" s="71">
        <v>0</v>
      </c>
      <c r="K177" s="71"/>
      <c r="L177" s="71">
        <v>-258</v>
      </c>
      <c r="M177" s="71">
        <v>0</v>
      </c>
      <c r="N177" s="82">
        <v>105</v>
      </c>
      <c r="O177" s="71">
        <v>0</v>
      </c>
      <c r="P177" s="82">
        <v>162</v>
      </c>
      <c r="Q177" s="71">
        <v>0</v>
      </c>
    </row>
    <row r="178" spans="1:17" ht="16">
      <c r="A178" s="112" t="s">
        <v>230</v>
      </c>
      <c r="B178" s="71">
        <v>16325.3265526467</v>
      </c>
      <c r="C178" s="71">
        <v>17896.393226941291</v>
      </c>
      <c r="D178" s="71">
        <v>1571.0666742945905</v>
      </c>
      <c r="E178" s="71">
        <v>0</v>
      </c>
      <c r="F178" s="71">
        <v>1545.5666742945905</v>
      </c>
      <c r="G178" s="71">
        <v>0</v>
      </c>
      <c r="H178" s="71">
        <v>0</v>
      </c>
      <c r="I178" s="71">
        <v>0</v>
      </c>
      <c r="J178" s="71">
        <v>0</v>
      </c>
      <c r="K178" s="71"/>
      <c r="L178" s="71">
        <v>868</v>
      </c>
      <c r="M178" s="71">
        <v>0</v>
      </c>
      <c r="N178" s="82">
        <v>450</v>
      </c>
      <c r="O178" s="71">
        <v>0</v>
      </c>
      <c r="P178" s="82">
        <v>162</v>
      </c>
      <c r="Q178" s="71">
        <v>0</v>
      </c>
    </row>
    <row r="179" spans="1:17" ht="16">
      <c r="A179" s="112" t="s">
        <v>233</v>
      </c>
      <c r="B179" s="71">
        <v>14980.3265526467</v>
      </c>
      <c r="C179" s="71">
        <v>15477.393226941293</v>
      </c>
      <c r="D179" s="71">
        <v>497.0666742945923</v>
      </c>
      <c r="E179" s="71">
        <v>0</v>
      </c>
      <c r="F179" s="71">
        <v>471.5666742945923</v>
      </c>
      <c r="G179" s="71">
        <v>0</v>
      </c>
      <c r="H179" s="71">
        <v>0</v>
      </c>
      <c r="I179" s="71">
        <v>0</v>
      </c>
      <c r="J179" s="71">
        <v>0</v>
      </c>
      <c r="K179" s="71"/>
      <c r="L179" s="71">
        <v>-399</v>
      </c>
      <c r="M179" s="71">
        <v>64</v>
      </c>
      <c r="N179" s="82">
        <v>333</v>
      </c>
      <c r="O179" s="71">
        <v>0</v>
      </c>
      <c r="P179" s="82">
        <v>162</v>
      </c>
      <c r="Q179" s="71">
        <v>0</v>
      </c>
    </row>
    <row r="180" spans="1:17" ht="16">
      <c r="A180" s="112" t="s">
        <v>237</v>
      </c>
      <c r="B180" s="71">
        <v>21401.3265526467</v>
      </c>
      <c r="C180" s="71">
        <v>23508.393226941291</v>
      </c>
      <c r="D180" s="71">
        <v>2107.0666742945905</v>
      </c>
      <c r="E180" s="71">
        <v>0</v>
      </c>
      <c r="F180" s="71">
        <v>2081.5666742945905</v>
      </c>
      <c r="G180" s="71">
        <v>0</v>
      </c>
      <c r="H180" s="71">
        <v>0</v>
      </c>
      <c r="I180" s="71">
        <v>0</v>
      </c>
      <c r="J180" s="71">
        <v>0</v>
      </c>
      <c r="K180" s="71"/>
      <c r="L180" s="71">
        <v>3041</v>
      </c>
      <c r="M180" s="71">
        <v>0</v>
      </c>
      <c r="N180" s="82">
        <v>450</v>
      </c>
      <c r="O180" s="71">
        <v>0</v>
      </c>
      <c r="P180" s="82">
        <v>162</v>
      </c>
      <c r="Q180" s="71">
        <v>0</v>
      </c>
    </row>
    <row r="181" spans="1:17" ht="16">
      <c r="A181" s="112" t="s">
        <v>238</v>
      </c>
      <c r="B181" s="71">
        <v>16489.3265526467</v>
      </c>
      <c r="C181" s="71">
        <v>16635.393226941291</v>
      </c>
      <c r="D181" s="71">
        <v>146.06667429459048</v>
      </c>
      <c r="E181" s="71">
        <v>0</v>
      </c>
      <c r="F181" s="71">
        <v>120.56667429459048</v>
      </c>
      <c r="G181" s="71">
        <v>199.92653867081174</v>
      </c>
      <c r="H181" s="71">
        <v>0</v>
      </c>
      <c r="I181" s="71">
        <v>0</v>
      </c>
      <c r="J181" s="71">
        <v>0</v>
      </c>
      <c r="K181" s="71"/>
      <c r="L181" s="71">
        <v>-272</v>
      </c>
      <c r="M181" s="71">
        <v>0</v>
      </c>
      <c r="N181" s="82">
        <v>250</v>
      </c>
      <c r="O181" s="71">
        <v>0</v>
      </c>
      <c r="P181" s="82">
        <v>162</v>
      </c>
      <c r="Q181" s="71">
        <v>0</v>
      </c>
    </row>
    <row r="182" spans="1:17" ht="16">
      <c r="A182" s="112" t="s">
        <v>239</v>
      </c>
      <c r="B182" s="71">
        <v>15723.3265526467</v>
      </c>
      <c r="C182" s="71">
        <v>16712.393226941291</v>
      </c>
      <c r="D182" s="71">
        <v>989.06667429459048</v>
      </c>
      <c r="E182" s="71">
        <v>0</v>
      </c>
      <c r="F182" s="71">
        <v>963.56667429459048</v>
      </c>
      <c r="G182" s="71">
        <v>0</v>
      </c>
      <c r="H182" s="71">
        <v>0</v>
      </c>
      <c r="I182" s="71">
        <v>0</v>
      </c>
      <c r="J182" s="71">
        <v>0</v>
      </c>
      <c r="K182" s="71"/>
      <c r="L182" s="71">
        <v>93</v>
      </c>
      <c r="M182" s="71">
        <v>0</v>
      </c>
      <c r="N182" s="82">
        <v>216</v>
      </c>
      <c r="O182" s="71">
        <v>0</v>
      </c>
      <c r="P182" s="82">
        <v>162</v>
      </c>
      <c r="Q182" s="71">
        <v>0</v>
      </c>
    </row>
    <row r="183" spans="1:17" ht="16">
      <c r="A183" s="112" t="s">
        <v>250</v>
      </c>
      <c r="B183" s="71">
        <v>18935.3265526467</v>
      </c>
      <c r="C183" s="71">
        <v>20818.393226941291</v>
      </c>
      <c r="D183" s="71">
        <v>1883.0666742945905</v>
      </c>
      <c r="E183" s="71">
        <v>0</v>
      </c>
      <c r="F183" s="71">
        <v>1857.5666742945905</v>
      </c>
      <c r="G183" s="71">
        <v>0</v>
      </c>
      <c r="H183" s="71">
        <v>0</v>
      </c>
      <c r="I183" s="71">
        <v>0</v>
      </c>
      <c r="J183" s="71">
        <v>0</v>
      </c>
      <c r="K183" s="71"/>
      <c r="L183" s="71">
        <v>1798</v>
      </c>
      <c r="M183" s="71">
        <v>0</v>
      </c>
      <c r="N183" s="82">
        <v>450</v>
      </c>
      <c r="O183" s="71">
        <v>0</v>
      </c>
      <c r="P183" s="82">
        <v>162</v>
      </c>
      <c r="Q183" s="71">
        <v>0</v>
      </c>
    </row>
    <row r="184" spans="1:17" ht="16">
      <c r="A184" s="112" t="s">
        <v>259</v>
      </c>
      <c r="B184" s="71">
        <v>18285.3265526467</v>
      </c>
      <c r="C184" s="71">
        <v>19116.393226941291</v>
      </c>
      <c r="D184" s="71">
        <v>831.06667429459048</v>
      </c>
      <c r="E184" s="71">
        <v>0</v>
      </c>
      <c r="F184" s="71">
        <v>805.56667429459048</v>
      </c>
      <c r="G184" s="71">
        <v>0</v>
      </c>
      <c r="H184" s="71">
        <v>0</v>
      </c>
      <c r="I184" s="71">
        <v>0</v>
      </c>
      <c r="J184" s="71">
        <v>0</v>
      </c>
      <c r="K184" s="71"/>
      <c r="L184" s="71">
        <v>-65</v>
      </c>
      <c r="M184" s="71">
        <v>0</v>
      </c>
      <c r="N184" s="82">
        <v>275</v>
      </c>
      <c r="O184" s="71">
        <v>0</v>
      </c>
      <c r="P184" s="82">
        <v>162</v>
      </c>
      <c r="Q184" s="71">
        <v>0</v>
      </c>
    </row>
    <row r="185" spans="1:17" ht="16">
      <c r="A185" s="112" t="s">
        <v>260</v>
      </c>
      <c r="B185" s="71">
        <v>18836.3265526467</v>
      </c>
      <c r="C185" s="71">
        <v>19442.393226941291</v>
      </c>
      <c r="D185" s="71">
        <v>606.06667429459048</v>
      </c>
      <c r="E185" s="71">
        <v>0</v>
      </c>
      <c r="F185" s="71">
        <v>580.56667429459048</v>
      </c>
      <c r="G185" s="71">
        <v>0</v>
      </c>
      <c r="H185" s="71">
        <v>0</v>
      </c>
      <c r="I185" s="71">
        <v>0</v>
      </c>
      <c r="J185" s="71">
        <v>0</v>
      </c>
      <c r="K185" s="71"/>
      <c r="L185" s="71">
        <v>-290</v>
      </c>
      <c r="M185" s="71">
        <v>0</v>
      </c>
      <c r="N185" s="82">
        <v>106</v>
      </c>
      <c r="O185" s="71">
        <v>0</v>
      </c>
      <c r="P185" s="82">
        <v>162</v>
      </c>
      <c r="Q185" s="71">
        <v>0</v>
      </c>
    </row>
    <row r="186" spans="1:17" ht="16">
      <c r="A186" s="112" t="s">
        <v>269</v>
      </c>
      <c r="B186" s="71">
        <v>24030.3265526467</v>
      </c>
      <c r="C186" s="71">
        <v>26710.393226941291</v>
      </c>
      <c r="D186" s="71">
        <v>2680.0666742945905</v>
      </c>
      <c r="E186" s="71">
        <v>0</v>
      </c>
      <c r="F186" s="71">
        <v>2654.5666742945905</v>
      </c>
      <c r="G186" s="71">
        <v>0</v>
      </c>
      <c r="H186" s="71">
        <v>0</v>
      </c>
      <c r="I186" s="71">
        <v>0</v>
      </c>
      <c r="J186" s="71">
        <v>0</v>
      </c>
      <c r="K186" s="71"/>
      <c r="L186" s="71">
        <v>2362</v>
      </c>
      <c r="M186" s="71">
        <v>0</v>
      </c>
      <c r="N186" s="82">
        <v>450</v>
      </c>
      <c r="O186" s="71">
        <v>0</v>
      </c>
      <c r="P186" s="82">
        <v>162</v>
      </c>
      <c r="Q186" s="71">
        <v>0</v>
      </c>
    </row>
    <row r="187" spans="1:17" ht="16">
      <c r="A187" s="112" t="s">
        <v>281</v>
      </c>
      <c r="B187" s="71">
        <v>4972.3265526466903</v>
      </c>
      <c r="C187" s="71">
        <v>5357.3932269412926</v>
      </c>
      <c r="D187" s="71">
        <v>385.06667429460231</v>
      </c>
      <c r="E187" s="71">
        <v>0</v>
      </c>
      <c r="F187" s="71">
        <v>359.56667429460231</v>
      </c>
      <c r="G187" s="71">
        <v>0</v>
      </c>
      <c r="H187" s="71">
        <v>0</v>
      </c>
      <c r="I187" s="71">
        <v>0</v>
      </c>
      <c r="J187" s="71">
        <v>0</v>
      </c>
      <c r="K187" s="71"/>
      <c r="L187" s="71">
        <v>-511</v>
      </c>
      <c r="M187" s="71">
        <v>176</v>
      </c>
      <c r="N187" s="82">
        <v>104</v>
      </c>
      <c r="O187" s="71">
        <v>0</v>
      </c>
      <c r="P187" s="82">
        <v>-121</v>
      </c>
      <c r="Q187" s="71">
        <v>0</v>
      </c>
    </row>
    <row r="188" spans="1:17" ht="16">
      <c r="A188" s="112" t="s">
        <v>10</v>
      </c>
      <c r="B188" s="71">
        <v>19955.3265526467</v>
      </c>
      <c r="C188" s="71">
        <v>21521.393226941291</v>
      </c>
      <c r="D188" s="71">
        <v>1566.0666742945905</v>
      </c>
      <c r="E188" s="71">
        <v>0</v>
      </c>
      <c r="F188" s="71">
        <v>1540.5666742945905</v>
      </c>
      <c r="G188" s="71">
        <v>0</v>
      </c>
      <c r="H188" s="71">
        <v>0</v>
      </c>
      <c r="I188" s="71">
        <v>0</v>
      </c>
      <c r="J188" s="71">
        <v>0</v>
      </c>
      <c r="K188" s="71"/>
      <c r="L188" s="71">
        <v>1567</v>
      </c>
      <c r="M188" s="71">
        <v>0</v>
      </c>
      <c r="N188" s="82">
        <v>450</v>
      </c>
      <c r="O188" s="71">
        <v>0</v>
      </c>
      <c r="P188" s="82">
        <v>162</v>
      </c>
      <c r="Q188" s="71">
        <v>0</v>
      </c>
    </row>
    <row r="189" spans="1:17" ht="16">
      <c r="A189" s="112" t="s">
        <v>32</v>
      </c>
      <c r="B189" s="71">
        <v>27777.3265526467</v>
      </c>
      <c r="C189" s="71">
        <v>30873.393226941291</v>
      </c>
      <c r="D189" s="71">
        <v>3096.0666742945905</v>
      </c>
      <c r="E189" s="71">
        <v>0</v>
      </c>
      <c r="F189" s="71">
        <v>3070.5666742945905</v>
      </c>
      <c r="G189" s="71">
        <v>0</v>
      </c>
      <c r="H189" s="71">
        <v>0</v>
      </c>
      <c r="I189" s="71">
        <v>0</v>
      </c>
      <c r="J189" s="71">
        <v>0</v>
      </c>
      <c r="K189" s="71"/>
      <c r="L189" s="71">
        <v>3157</v>
      </c>
      <c r="M189" s="71">
        <v>0</v>
      </c>
      <c r="N189" s="82">
        <v>450</v>
      </c>
      <c r="O189" s="71">
        <v>0</v>
      </c>
      <c r="P189" s="82">
        <v>162</v>
      </c>
      <c r="Q189" s="71">
        <v>0</v>
      </c>
    </row>
    <row r="190" spans="1:17" ht="16">
      <c r="A190" s="112" t="s">
        <v>44</v>
      </c>
      <c r="B190" s="71">
        <v>30884.3265526467</v>
      </c>
      <c r="C190" s="71">
        <v>33457.393226941291</v>
      </c>
      <c r="D190" s="71">
        <v>2573.0666742945905</v>
      </c>
      <c r="E190" s="71">
        <v>0</v>
      </c>
      <c r="F190" s="71">
        <v>2547.5666742945905</v>
      </c>
      <c r="G190" s="71">
        <v>0</v>
      </c>
      <c r="H190" s="71">
        <v>0</v>
      </c>
      <c r="I190" s="71">
        <v>0</v>
      </c>
      <c r="J190" s="71">
        <v>0</v>
      </c>
      <c r="K190" s="71"/>
      <c r="L190" s="71">
        <v>1677</v>
      </c>
      <c r="M190" s="71">
        <v>0</v>
      </c>
      <c r="N190" s="82">
        <v>237</v>
      </c>
      <c r="O190" s="71">
        <v>0</v>
      </c>
      <c r="P190" s="82">
        <v>162</v>
      </c>
      <c r="Q190" s="71">
        <v>0</v>
      </c>
    </row>
    <row r="191" spans="1:17" ht="16">
      <c r="A191" s="112" t="s">
        <v>47</v>
      </c>
      <c r="B191" s="71">
        <v>20207.3265526467</v>
      </c>
      <c r="C191" s="71">
        <v>21043.393226941291</v>
      </c>
      <c r="D191" s="71">
        <v>836.06667429459048</v>
      </c>
      <c r="E191" s="71">
        <v>0</v>
      </c>
      <c r="F191" s="71">
        <v>810.56667429459048</v>
      </c>
      <c r="G191" s="71">
        <v>0</v>
      </c>
      <c r="H191" s="71">
        <v>0</v>
      </c>
      <c r="I191" s="71">
        <v>0</v>
      </c>
      <c r="J191" s="71">
        <v>0</v>
      </c>
      <c r="K191" s="71"/>
      <c r="L191" s="71">
        <v>-60</v>
      </c>
      <c r="M191" s="71">
        <v>0</v>
      </c>
      <c r="N191" s="82">
        <v>209</v>
      </c>
      <c r="O191" s="71">
        <v>0</v>
      </c>
      <c r="P191" s="82">
        <v>162</v>
      </c>
      <c r="Q191" s="71">
        <v>0</v>
      </c>
    </row>
    <row r="192" spans="1:17" ht="16">
      <c r="A192" s="112" t="s">
        <v>54</v>
      </c>
      <c r="B192" s="71">
        <v>19503.3265526467</v>
      </c>
      <c r="C192" s="71">
        <v>21413.393226941291</v>
      </c>
      <c r="D192" s="71">
        <v>1910.0666742945905</v>
      </c>
      <c r="E192" s="71">
        <v>0</v>
      </c>
      <c r="F192" s="71">
        <v>1884.5666742945905</v>
      </c>
      <c r="G192" s="71">
        <v>0</v>
      </c>
      <c r="H192" s="71">
        <v>0</v>
      </c>
      <c r="I192" s="71">
        <v>0</v>
      </c>
      <c r="J192" s="71">
        <v>0</v>
      </c>
      <c r="K192" s="71"/>
      <c r="L192" s="71">
        <v>2448</v>
      </c>
      <c r="M192" s="71">
        <v>0</v>
      </c>
      <c r="N192" s="82">
        <v>450</v>
      </c>
      <c r="O192" s="71">
        <v>0</v>
      </c>
      <c r="P192" s="82">
        <v>162</v>
      </c>
      <c r="Q192" s="71">
        <v>0</v>
      </c>
    </row>
    <row r="193" spans="1:17" ht="16">
      <c r="A193" s="112" t="s">
        <v>62</v>
      </c>
      <c r="B193" s="71">
        <v>23981.3265526467</v>
      </c>
      <c r="C193" s="71">
        <v>25309.393226941291</v>
      </c>
      <c r="D193" s="71">
        <v>1328.0666742945905</v>
      </c>
      <c r="E193" s="71">
        <v>0</v>
      </c>
      <c r="F193" s="71">
        <v>1302.5666742945905</v>
      </c>
      <c r="G193" s="71">
        <v>0</v>
      </c>
      <c r="H193" s="71">
        <v>0</v>
      </c>
      <c r="I193" s="71">
        <v>0</v>
      </c>
      <c r="J193" s="71">
        <v>0</v>
      </c>
      <c r="K193" s="71"/>
      <c r="L193" s="71">
        <v>432</v>
      </c>
      <c r="M193" s="71">
        <v>0</v>
      </c>
      <c r="N193" s="82">
        <v>432</v>
      </c>
      <c r="O193" s="71">
        <v>0</v>
      </c>
      <c r="P193" s="82">
        <v>162</v>
      </c>
      <c r="Q193" s="71">
        <v>0</v>
      </c>
    </row>
    <row r="194" spans="1:17" ht="16">
      <c r="A194" s="112" t="s">
        <v>66</v>
      </c>
      <c r="B194" s="71">
        <v>10298.3265526467</v>
      </c>
      <c r="C194" s="71">
        <v>9161.3932269412926</v>
      </c>
      <c r="D194" s="71">
        <v>-1136.9333257054077</v>
      </c>
      <c r="E194" s="71">
        <v>0</v>
      </c>
      <c r="F194" s="71">
        <v>-1162.4333257054077</v>
      </c>
      <c r="G194" s="71">
        <v>1482.9265386708116</v>
      </c>
      <c r="H194" s="71">
        <v>828.71425779107153</v>
      </c>
      <c r="I194" s="71">
        <v>399.93484737279823</v>
      </c>
      <c r="J194" s="71">
        <v>19.162810699254351</v>
      </c>
      <c r="K194" s="71"/>
      <c r="L194" s="71">
        <v>-550</v>
      </c>
      <c r="M194" s="71">
        <v>215</v>
      </c>
      <c r="N194" s="82">
        <v>-550</v>
      </c>
      <c r="O194" s="71">
        <v>155</v>
      </c>
      <c r="P194" s="82">
        <v>-299</v>
      </c>
      <c r="Q194" s="71">
        <v>0</v>
      </c>
    </row>
    <row r="195" spans="1:17" ht="16">
      <c r="A195" s="112" t="s">
        <v>98</v>
      </c>
      <c r="B195" s="71">
        <v>9781.3265526466894</v>
      </c>
      <c r="C195" s="71">
        <v>9634.3932269412926</v>
      </c>
      <c r="D195" s="71">
        <v>-146.93332570539678</v>
      </c>
      <c r="E195" s="71">
        <v>0</v>
      </c>
      <c r="F195" s="71">
        <v>-172.43332570539678</v>
      </c>
      <c r="G195" s="71">
        <v>492.92653867081174</v>
      </c>
      <c r="H195" s="71">
        <v>0</v>
      </c>
      <c r="I195" s="71">
        <v>0</v>
      </c>
      <c r="J195" s="71">
        <v>0</v>
      </c>
      <c r="K195" s="71"/>
      <c r="L195" s="71">
        <v>-105</v>
      </c>
      <c r="M195" s="71">
        <v>0</v>
      </c>
      <c r="N195" s="82">
        <v>-43</v>
      </c>
      <c r="O195" s="71">
        <v>0</v>
      </c>
      <c r="P195" s="82">
        <v>162</v>
      </c>
      <c r="Q195" s="71">
        <v>0</v>
      </c>
    </row>
    <row r="196" spans="1:17" ht="16">
      <c r="A196" s="112" t="s">
        <v>100</v>
      </c>
      <c r="B196" s="71">
        <v>19656.3265526467</v>
      </c>
      <c r="C196" s="71">
        <v>20393.393226941291</v>
      </c>
      <c r="D196" s="71">
        <v>737.06667429459048</v>
      </c>
      <c r="E196" s="71">
        <v>0</v>
      </c>
      <c r="F196" s="71">
        <v>711.56667429459048</v>
      </c>
      <c r="G196" s="71">
        <v>0</v>
      </c>
      <c r="H196" s="71">
        <v>0</v>
      </c>
      <c r="I196" s="71">
        <v>0</v>
      </c>
      <c r="J196" s="71">
        <v>0</v>
      </c>
      <c r="K196" s="71"/>
      <c r="L196" s="71">
        <v>535</v>
      </c>
      <c r="M196" s="71">
        <v>0</v>
      </c>
      <c r="N196" s="82">
        <v>450</v>
      </c>
      <c r="O196" s="71">
        <v>0</v>
      </c>
      <c r="P196" s="82">
        <v>162</v>
      </c>
      <c r="Q196" s="71">
        <v>0</v>
      </c>
    </row>
    <row r="197" spans="1:17" ht="16">
      <c r="A197" s="112" t="s">
        <v>107</v>
      </c>
      <c r="B197" s="71">
        <v>20129.3265526467</v>
      </c>
      <c r="C197" s="71">
        <v>21280.393226941291</v>
      </c>
      <c r="D197" s="71">
        <v>1151.0666742945905</v>
      </c>
      <c r="E197" s="71">
        <v>0</v>
      </c>
      <c r="F197" s="71">
        <v>1125.5666742945905</v>
      </c>
      <c r="G197" s="71">
        <v>0</v>
      </c>
      <c r="H197" s="71">
        <v>0</v>
      </c>
      <c r="I197" s="71">
        <v>0</v>
      </c>
      <c r="J197" s="71">
        <v>0</v>
      </c>
      <c r="K197" s="71"/>
      <c r="L197" s="71">
        <v>788</v>
      </c>
      <c r="M197" s="71">
        <v>0</v>
      </c>
      <c r="N197" s="82">
        <v>450</v>
      </c>
      <c r="O197" s="71">
        <v>0</v>
      </c>
      <c r="P197" s="82">
        <v>162</v>
      </c>
      <c r="Q197" s="71">
        <v>0</v>
      </c>
    </row>
    <row r="198" spans="1:17" ht="16">
      <c r="A198" s="112" t="s">
        <v>148</v>
      </c>
      <c r="B198" s="71">
        <v>29933.3265526467</v>
      </c>
      <c r="C198" s="71">
        <v>33404.393226941291</v>
      </c>
      <c r="D198" s="71">
        <v>3471.0666742945905</v>
      </c>
      <c r="E198" s="71">
        <v>0</v>
      </c>
      <c r="F198" s="71">
        <v>3445.5666742945905</v>
      </c>
      <c r="G198" s="71">
        <v>0</v>
      </c>
      <c r="H198" s="71">
        <v>0</v>
      </c>
      <c r="I198" s="71">
        <v>0</v>
      </c>
      <c r="J198" s="71">
        <v>0</v>
      </c>
      <c r="K198" s="71"/>
      <c r="L198" s="71">
        <v>3056</v>
      </c>
      <c r="M198" s="71">
        <v>0</v>
      </c>
      <c r="N198" s="82">
        <v>450</v>
      </c>
      <c r="O198" s="71">
        <v>0</v>
      </c>
      <c r="P198" s="82">
        <v>162</v>
      </c>
      <c r="Q198" s="71">
        <v>0</v>
      </c>
    </row>
    <row r="199" spans="1:17" ht="16">
      <c r="A199" s="112" t="s">
        <v>201</v>
      </c>
      <c r="B199" s="71">
        <v>17452.3265526467</v>
      </c>
      <c r="C199" s="71">
        <v>20403.393226941291</v>
      </c>
      <c r="D199" s="71">
        <v>2951.0666742945905</v>
      </c>
      <c r="E199" s="71">
        <v>0</v>
      </c>
      <c r="F199" s="71">
        <v>2925.5666742945905</v>
      </c>
      <c r="G199" s="71">
        <v>0</v>
      </c>
      <c r="H199" s="71">
        <v>0</v>
      </c>
      <c r="I199" s="71">
        <v>0</v>
      </c>
      <c r="J199" s="71">
        <v>0</v>
      </c>
      <c r="K199" s="71"/>
      <c r="L199" s="71">
        <v>2055</v>
      </c>
      <c r="M199" s="71">
        <v>0</v>
      </c>
      <c r="N199" s="82">
        <v>104</v>
      </c>
      <c r="O199" s="71">
        <v>0</v>
      </c>
      <c r="P199" s="82">
        <v>-121</v>
      </c>
      <c r="Q199" s="71">
        <v>0</v>
      </c>
    </row>
    <row r="200" spans="1:17" ht="16">
      <c r="A200" s="112" t="s">
        <v>208</v>
      </c>
      <c r="B200" s="71">
        <v>19144.3265526467</v>
      </c>
      <c r="C200" s="71">
        <v>20486.393226941291</v>
      </c>
      <c r="D200" s="71">
        <v>1342.0666742945905</v>
      </c>
      <c r="E200" s="71">
        <v>0</v>
      </c>
      <c r="F200" s="71">
        <v>1316.5666742945905</v>
      </c>
      <c r="G200" s="71">
        <v>0</v>
      </c>
      <c r="H200" s="71">
        <v>0</v>
      </c>
      <c r="I200" s="71">
        <v>0</v>
      </c>
      <c r="J200" s="71">
        <v>0</v>
      </c>
      <c r="K200" s="71"/>
      <c r="L200" s="71">
        <v>1976</v>
      </c>
      <c r="M200" s="71">
        <v>0</v>
      </c>
      <c r="N200" s="82">
        <v>450</v>
      </c>
      <c r="O200" s="71">
        <v>0</v>
      </c>
      <c r="P200" s="82">
        <v>162</v>
      </c>
      <c r="Q200" s="71">
        <v>0</v>
      </c>
    </row>
    <row r="201" spans="1:17" ht="16">
      <c r="A201" s="112" t="s">
        <v>213</v>
      </c>
      <c r="B201" s="71">
        <v>24462.3265526467</v>
      </c>
      <c r="C201" s="71">
        <v>27172.393226941291</v>
      </c>
      <c r="D201" s="71">
        <v>2710.0666742945905</v>
      </c>
      <c r="E201" s="71">
        <v>0</v>
      </c>
      <c r="F201" s="71">
        <v>2684.5666742945905</v>
      </c>
      <c r="G201" s="71">
        <v>0</v>
      </c>
      <c r="H201" s="71">
        <v>0</v>
      </c>
      <c r="I201" s="71">
        <v>0</v>
      </c>
      <c r="J201" s="71">
        <v>0</v>
      </c>
      <c r="K201" s="71"/>
      <c r="L201" s="71">
        <v>2551</v>
      </c>
      <c r="M201" s="71">
        <v>0</v>
      </c>
      <c r="N201" s="82">
        <v>450</v>
      </c>
      <c r="O201" s="71">
        <v>0</v>
      </c>
      <c r="P201" s="82">
        <v>162</v>
      </c>
      <c r="Q201" s="71">
        <v>0</v>
      </c>
    </row>
    <row r="202" spans="1:17" ht="16">
      <c r="A202" s="112" t="s">
        <v>228</v>
      </c>
      <c r="B202" s="71">
        <v>25286.3265526467</v>
      </c>
      <c r="C202" s="71">
        <v>24912.393226941291</v>
      </c>
      <c r="D202" s="71">
        <v>-373.93332570540952</v>
      </c>
      <c r="E202" s="71">
        <v>0</v>
      </c>
      <c r="F202" s="71">
        <v>-399.43332570540952</v>
      </c>
      <c r="G202" s="71">
        <v>719.92653867081174</v>
      </c>
      <c r="H202" s="71">
        <v>65.714257791071532</v>
      </c>
      <c r="I202" s="71">
        <v>0</v>
      </c>
      <c r="J202" s="71">
        <v>0</v>
      </c>
      <c r="K202" s="71"/>
      <c r="L202" s="71">
        <v>-550</v>
      </c>
      <c r="M202" s="71">
        <v>215</v>
      </c>
      <c r="N202" s="82">
        <v>-313</v>
      </c>
      <c r="O202" s="71">
        <v>0</v>
      </c>
      <c r="P202" s="82">
        <v>96</v>
      </c>
      <c r="Q202" s="71">
        <v>0</v>
      </c>
    </row>
    <row r="203" spans="1:17" ht="16">
      <c r="A203" s="112" t="s">
        <v>272</v>
      </c>
      <c r="B203" s="71">
        <v>28411.3265526467</v>
      </c>
      <c r="C203" s="71">
        <v>29333.393226941291</v>
      </c>
      <c r="D203" s="71">
        <v>922.06667429459048</v>
      </c>
      <c r="E203" s="71">
        <v>0</v>
      </c>
      <c r="F203" s="71">
        <v>896.56667429459048</v>
      </c>
      <c r="G203" s="71">
        <v>0</v>
      </c>
      <c r="H203" s="71">
        <v>0</v>
      </c>
      <c r="I203" s="71">
        <v>0</v>
      </c>
      <c r="J203" s="71">
        <v>0</v>
      </c>
      <c r="K203" s="71"/>
      <c r="L203" s="71">
        <v>958</v>
      </c>
      <c r="M203" s="71">
        <v>0</v>
      </c>
      <c r="N203" s="82">
        <v>450</v>
      </c>
      <c r="O203" s="71">
        <v>0</v>
      </c>
      <c r="P203" s="82">
        <v>162</v>
      </c>
      <c r="Q203" s="71">
        <v>0</v>
      </c>
    </row>
    <row r="204" spans="1:17" ht="16">
      <c r="A204" s="112" t="s">
        <v>11</v>
      </c>
      <c r="B204" s="71">
        <v>12779.3265526467</v>
      </c>
      <c r="C204" s="71">
        <v>13957.393226941293</v>
      </c>
      <c r="D204" s="71">
        <v>1178.0666742945923</v>
      </c>
      <c r="E204" s="71">
        <v>0</v>
      </c>
      <c r="F204" s="71">
        <v>1152.5666742945923</v>
      </c>
      <c r="G204" s="71">
        <v>0</v>
      </c>
      <c r="H204" s="71">
        <v>0</v>
      </c>
      <c r="I204" s="71">
        <v>0</v>
      </c>
      <c r="J204" s="71">
        <v>0</v>
      </c>
      <c r="K204" s="71"/>
      <c r="L204" s="71">
        <v>428</v>
      </c>
      <c r="M204" s="71">
        <v>0</v>
      </c>
      <c r="N204" s="82">
        <v>450</v>
      </c>
      <c r="O204" s="71">
        <v>0</v>
      </c>
      <c r="P204" s="82">
        <v>162</v>
      </c>
      <c r="Q204" s="71">
        <v>0</v>
      </c>
    </row>
    <row r="205" spans="1:17" ht="16">
      <c r="A205" s="112" t="s">
        <v>30</v>
      </c>
      <c r="B205" s="71">
        <v>19542.3265526467</v>
      </c>
      <c r="C205" s="71">
        <v>20986.393226941291</v>
      </c>
      <c r="D205" s="71">
        <v>1444.0666742945905</v>
      </c>
      <c r="E205" s="71">
        <v>0</v>
      </c>
      <c r="F205" s="71">
        <v>1418.5666742945905</v>
      </c>
      <c r="G205" s="71">
        <v>0</v>
      </c>
      <c r="H205" s="71">
        <v>0</v>
      </c>
      <c r="I205" s="71">
        <v>0</v>
      </c>
      <c r="J205" s="71">
        <v>0</v>
      </c>
      <c r="K205" s="71"/>
      <c r="L205" s="71">
        <v>914</v>
      </c>
      <c r="M205" s="71">
        <v>0</v>
      </c>
      <c r="N205" s="82">
        <v>450</v>
      </c>
      <c r="O205" s="71">
        <v>0</v>
      </c>
      <c r="P205" s="82">
        <v>162</v>
      </c>
      <c r="Q205" s="71">
        <v>0</v>
      </c>
    </row>
    <row r="206" spans="1:17" ht="16">
      <c r="A206" s="112" t="s">
        <v>63</v>
      </c>
      <c r="B206" s="71">
        <v>19426.3265526467</v>
      </c>
      <c r="C206" s="71">
        <v>20622.393226941291</v>
      </c>
      <c r="D206" s="71">
        <v>1196.0666742945905</v>
      </c>
      <c r="E206" s="71">
        <v>0</v>
      </c>
      <c r="F206" s="71">
        <v>1170.5666742945905</v>
      </c>
      <c r="G206" s="71">
        <v>0</v>
      </c>
      <c r="H206" s="71">
        <v>0</v>
      </c>
      <c r="I206" s="71">
        <v>0</v>
      </c>
      <c r="J206" s="71">
        <v>0</v>
      </c>
      <c r="K206" s="71"/>
      <c r="L206" s="71">
        <v>300</v>
      </c>
      <c r="M206" s="71">
        <v>0</v>
      </c>
      <c r="N206" s="82">
        <v>158</v>
      </c>
      <c r="O206" s="71">
        <v>0</v>
      </c>
      <c r="P206" s="82">
        <v>162</v>
      </c>
      <c r="Q206" s="71">
        <v>0</v>
      </c>
    </row>
    <row r="207" spans="1:17" ht="16">
      <c r="A207" s="112" t="s">
        <v>80</v>
      </c>
      <c r="B207" s="71">
        <v>30907.3265526467</v>
      </c>
      <c r="C207" s="71">
        <v>31540.393226941291</v>
      </c>
      <c r="D207" s="71">
        <v>633.06667429459048</v>
      </c>
      <c r="E207" s="71">
        <v>0</v>
      </c>
      <c r="F207" s="71">
        <v>607.56667429459048</v>
      </c>
      <c r="G207" s="71">
        <v>0</v>
      </c>
      <c r="H207" s="71">
        <v>0</v>
      </c>
      <c r="I207" s="71">
        <v>0</v>
      </c>
      <c r="J207" s="71">
        <v>0</v>
      </c>
      <c r="K207" s="71"/>
      <c r="L207" s="71">
        <v>224</v>
      </c>
      <c r="M207" s="71">
        <v>0</v>
      </c>
      <c r="N207" s="82">
        <v>450</v>
      </c>
      <c r="O207" s="71">
        <v>0</v>
      </c>
      <c r="P207" s="82">
        <v>162</v>
      </c>
      <c r="Q207" s="71">
        <v>0</v>
      </c>
    </row>
    <row r="208" spans="1:17" ht="16">
      <c r="A208" s="112" t="s">
        <v>96</v>
      </c>
      <c r="B208" s="71">
        <v>15139.3265526467</v>
      </c>
      <c r="C208" s="71">
        <v>15307.393226941293</v>
      </c>
      <c r="D208" s="71">
        <v>168.0666742945923</v>
      </c>
      <c r="E208" s="71">
        <v>0</v>
      </c>
      <c r="F208" s="71">
        <v>142.5666742945923</v>
      </c>
      <c r="G208" s="71">
        <v>177.92653867081174</v>
      </c>
      <c r="H208" s="71">
        <v>0</v>
      </c>
      <c r="I208" s="71">
        <v>0</v>
      </c>
      <c r="J208" s="71">
        <v>0</v>
      </c>
      <c r="K208" s="71"/>
      <c r="L208" s="71">
        <v>-184</v>
      </c>
      <c r="M208" s="71">
        <v>0</v>
      </c>
      <c r="N208" s="82">
        <v>272</v>
      </c>
      <c r="O208" s="71">
        <v>0</v>
      </c>
      <c r="P208" s="82">
        <v>162</v>
      </c>
      <c r="Q208" s="71">
        <v>0</v>
      </c>
    </row>
    <row r="209" spans="1:17" ht="16">
      <c r="A209" s="112" t="s">
        <v>109</v>
      </c>
      <c r="B209" s="71">
        <v>16752.3265526467</v>
      </c>
      <c r="C209" s="71">
        <v>16350.393226941293</v>
      </c>
      <c r="D209" s="71">
        <v>-401.9333257054077</v>
      </c>
      <c r="E209" s="71">
        <v>0</v>
      </c>
      <c r="F209" s="71">
        <v>-427.4333257054077</v>
      </c>
      <c r="G209" s="71">
        <v>747.92653867081162</v>
      </c>
      <c r="H209" s="71">
        <v>93.714257791071532</v>
      </c>
      <c r="I209" s="71">
        <v>0</v>
      </c>
      <c r="J209" s="71">
        <v>0</v>
      </c>
      <c r="K209" s="71"/>
      <c r="L209" s="71">
        <v>-550</v>
      </c>
      <c r="M209" s="71">
        <v>215</v>
      </c>
      <c r="N209" s="82">
        <v>-232</v>
      </c>
      <c r="O209" s="71">
        <v>0</v>
      </c>
      <c r="P209" s="82">
        <v>68</v>
      </c>
      <c r="Q209" s="71">
        <v>0</v>
      </c>
    </row>
    <row r="210" spans="1:17" ht="16">
      <c r="A210" s="112" t="s">
        <v>117</v>
      </c>
      <c r="B210" s="71">
        <v>21596.3265526467</v>
      </c>
      <c r="C210" s="71">
        <v>25502.393226941291</v>
      </c>
      <c r="D210" s="71">
        <v>3906.0666742945905</v>
      </c>
      <c r="E210" s="71">
        <v>0</v>
      </c>
      <c r="F210" s="71">
        <v>3880.5666742945905</v>
      </c>
      <c r="G210" s="71">
        <v>0</v>
      </c>
      <c r="H210" s="71">
        <v>0</v>
      </c>
      <c r="I210" s="71">
        <v>0</v>
      </c>
      <c r="J210" s="71">
        <v>0</v>
      </c>
      <c r="K210" s="71"/>
      <c r="L210" s="71">
        <v>3378</v>
      </c>
      <c r="M210" s="71">
        <v>0</v>
      </c>
      <c r="N210" s="82">
        <v>450</v>
      </c>
      <c r="O210" s="71">
        <v>0</v>
      </c>
      <c r="P210" s="82">
        <v>162</v>
      </c>
      <c r="Q210" s="71">
        <v>0</v>
      </c>
    </row>
    <row r="211" spans="1:17" ht="16">
      <c r="A211" s="112" t="s">
        <v>118</v>
      </c>
      <c r="B211" s="71">
        <v>17593.3265526467</v>
      </c>
      <c r="C211" s="71">
        <v>17273.393226941291</v>
      </c>
      <c r="D211" s="71">
        <v>-319.93332570540952</v>
      </c>
      <c r="E211" s="71">
        <v>0</v>
      </c>
      <c r="F211" s="71">
        <v>-345.43332570540952</v>
      </c>
      <c r="G211" s="71">
        <v>665.92653867081174</v>
      </c>
      <c r="H211" s="71">
        <v>11.714257791071532</v>
      </c>
      <c r="I211" s="71">
        <v>0</v>
      </c>
      <c r="J211" s="71">
        <v>0</v>
      </c>
      <c r="K211" s="71"/>
      <c r="L211" s="71">
        <v>-550</v>
      </c>
      <c r="M211" s="71">
        <v>215</v>
      </c>
      <c r="N211" s="82">
        <v>-530</v>
      </c>
      <c r="O211" s="71">
        <v>135</v>
      </c>
      <c r="P211" s="82">
        <v>150</v>
      </c>
      <c r="Q211" s="71">
        <v>0</v>
      </c>
    </row>
    <row r="212" spans="1:17" ht="16">
      <c r="A212" s="112" t="s">
        <v>125</v>
      </c>
      <c r="B212" s="71">
        <v>18088.3265526467</v>
      </c>
      <c r="C212" s="71">
        <v>19320.393226941291</v>
      </c>
      <c r="D212" s="71">
        <v>1232.0666742945905</v>
      </c>
      <c r="E212" s="71">
        <v>0</v>
      </c>
      <c r="F212" s="71">
        <v>1206.5666742945905</v>
      </c>
      <c r="G212" s="71">
        <v>0</v>
      </c>
      <c r="H212" s="71">
        <v>0</v>
      </c>
      <c r="I212" s="71">
        <v>0</v>
      </c>
      <c r="J212" s="71">
        <v>0</v>
      </c>
      <c r="K212" s="71"/>
      <c r="L212" s="71">
        <v>995</v>
      </c>
      <c r="M212" s="71">
        <v>0</v>
      </c>
      <c r="N212" s="82">
        <v>450</v>
      </c>
      <c r="O212" s="71">
        <v>0</v>
      </c>
      <c r="P212" s="82">
        <v>162</v>
      </c>
      <c r="Q212" s="71">
        <v>0</v>
      </c>
    </row>
    <row r="213" spans="1:17" ht="16">
      <c r="A213" s="112" t="s">
        <v>129</v>
      </c>
      <c r="B213" s="71">
        <v>27535.3265526467</v>
      </c>
      <c r="C213" s="71">
        <v>27541.393226941291</v>
      </c>
      <c r="D213" s="71">
        <v>6.0666742945904844</v>
      </c>
      <c r="E213" s="71">
        <v>0</v>
      </c>
      <c r="F213" s="71">
        <v>-19.433325705409516</v>
      </c>
      <c r="G213" s="71">
        <v>339.92653867081174</v>
      </c>
      <c r="H213" s="71">
        <v>0</v>
      </c>
      <c r="I213" s="71">
        <v>0</v>
      </c>
      <c r="J213" s="71">
        <v>0</v>
      </c>
      <c r="K213" s="71"/>
      <c r="L213" s="71">
        <v>-438</v>
      </c>
      <c r="M213" s="71">
        <v>103</v>
      </c>
      <c r="N213" s="82">
        <v>110</v>
      </c>
      <c r="O213" s="71">
        <v>0</v>
      </c>
      <c r="P213" s="82">
        <v>162</v>
      </c>
      <c r="Q213" s="71">
        <v>0</v>
      </c>
    </row>
    <row r="214" spans="1:17" ht="16">
      <c r="A214" s="112" t="s">
        <v>153</v>
      </c>
      <c r="B214" s="71">
        <v>16900.3265526467</v>
      </c>
      <c r="C214" s="71">
        <v>18044.393226941291</v>
      </c>
      <c r="D214" s="71">
        <v>1144.0666742945905</v>
      </c>
      <c r="E214" s="71">
        <v>0</v>
      </c>
      <c r="F214" s="71">
        <v>1118.5666742945905</v>
      </c>
      <c r="G214" s="71">
        <v>0</v>
      </c>
      <c r="H214" s="71">
        <v>0</v>
      </c>
      <c r="I214" s="71">
        <v>0</v>
      </c>
      <c r="J214" s="71">
        <v>0</v>
      </c>
      <c r="K214" s="71"/>
      <c r="L214" s="71">
        <v>1552</v>
      </c>
      <c r="M214" s="71">
        <v>0</v>
      </c>
      <c r="N214" s="82">
        <v>450</v>
      </c>
      <c r="O214" s="71">
        <v>0</v>
      </c>
      <c r="P214" s="82">
        <v>162</v>
      </c>
      <c r="Q214" s="71">
        <v>0</v>
      </c>
    </row>
    <row r="215" spans="1:17" ht="16">
      <c r="A215" s="112" t="s">
        <v>283</v>
      </c>
      <c r="B215" s="71">
        <v>12778.3265526467</v>
      </c>
      <c r="C215" s="71">
        <v>12329.393226941293</v>
      </c>
      <c r="D215" s="71">
        <v>-448.9333257054077</v>
      </c>
      <c r="E215" s="71">
        <v>0</v>
      </c>
      <c r="F215" s="71">
        <v>-474.4333257054077</v>
      </c>
      <c r="G215" s="71">
        <v>794.92653867081162</v>
      </c>
      <c r="H215" s="71">
        <v>140.71425779107153</v>
      </c>
      <c r="I215" s="71">
        <v>0</v>
      </c>
      <c r="J215" s="71">
        <v>0</v>
      </c>
      <c r="K215" s="71"/>
      <c r="L215" s="71">
        <v>-502</v>
      </c>
      <c r="M215" s="71">
        <v>167</v>
      </c>
      <c r="N215" s="82">
        <v>-204</v>
      </c>
      <c r="O215" s="71">
        <v>0</v>
      </c>
      <c r="P215" s="82">
        <v>21</v>
      </c>
      <c r="Q215" s="71">
        <v>0</v>
      </c>
    </row>
    <row r="216" spans="1:17" ht="16">
      <c r="A216" s="112" t="s">
        <v>8</v>
      </c>
      <c r="B216" s="71">
        <v>17167.3265526467</v>
      </c>
      <c r="C216" s="71">
        <v>17795.393226941291</v>
      </c>
      <c r="D216" s="71">
        <v>628.06667429459048</v>
      </c>
      <c r="E216" s="71">
        <v>0</v>
      </c>
      <c r="F216" s="71">
        <v>602.56667429459048</v>
      </c>
      <c r="G216" s="71">
        <v>0</v>
      </c>
      <c r="H216" s="71">
        <v>0</v>
      </c>
      <c r="I216" s="71">
        <v>0</v>
      </c>
      <c r="J216" s="71">
        <v>0</v>
      </c>
      <c r="K216" s="71"/>
      <c r="L216" s="71">
        <v>-116</v>
      </c>
      <c r="M216" s="71">
        <v>0</v>
      </c>
      <c r="N216" s="82">
        <v>450</v>
      </c>
      <c r="O216" s="71">
        <v>0</v>
      </c>
      <c r="P216" s="82">
        <v>162</v>
      </c>
      <c r="Q216" s="71">
        <v>0</v>
      </c>
    </row>
    <row r="217" spans="1:17" ht="16">
      <c r="A217" s="112" t="s">
        <v>40</v>
      </c>
      <c r="B217" s="71">
        <v>23405.3265526467</v>
      </c>
      <c r="C217" s="71">
        <v>24936.393226941291</v>
      </c>
      <c r="D217" s="71">
        <v>1531.0666742945905</v>
      </c>
      <c r="E217" s="71">
        <v>0</v>
      </c>
      <c r="F217" s="71">
        <v>1505.5666742945905</v>
      </c>
      <c r="G217" s="71">
        <v>0</v>
      </c>
      <c r="H217" s="71">
        <v>0</v>
      </c>
      <c r="I217" s="71">
        <v>0</v>
      </c>
      <c r="J217" s="71">
        <v>0</v>
      </c>
      <c r="K217" s="71"/>
      <c r="L217" s="71">
        <v>1390</v>
      </c>
      <c r="M217" s="71">
        <v>0</v>
      </c>
      <c r="N217" s="82">
        <v>450</v>
      </c>
      <c r="O217" s="71">
        <v>0</v>
      </c>
      <c r="P217" s="82">
        <v>162</v>
      </c>
      <c r="Q217" s="71">
        <v>0</v>
      </c>
    </row>
    <row r="218" spans="1:17" ht="16">
      <c r="A218" s="112" t="s">
        <v>64</v>
      </c>
      <c r="B218" s="71">
        <v>19857.3265526467</v>
      </c>
      <c r="C218" s="71">
        <v>19651.393226941291</v>
      </c>
      <c r="D218" s="71">
        <v>-205.93332570540952</v>
      </c>
      <c r="E218" s="71">
        <v>0</v>
      </c>
      <c r="F218" s="71">
        <v>-231.43332570540952</v>
      </c>
      <c r="G218" s="71">
        <v>551.92653867081174</v>
      </c>
      <c r="H218" s="71">
        <v>0</v>
      </c>
      <c r="I218" s="71">
        <v>0</v>
      </c>
      <c r="J218" s="71">
        <v>0</v>
      </c>
      <c r="K218" s="71"/>
      <c r="L218" s="71">
        <v>-330</v>
      </c>
      <c r="M218" s="71">
        <v>0</v>
      </c>
      <c r="N218" s="82">
        <v>-102</v>
      </c>
      <c r="O218" s="71">
        <v>0</v>
      </c>
      <c r="P218" s="82">
        <v>162</v>
      </c>
      <c r="Q218" s="71">
        <v>0</v>
      </c>
    </row>
    <row r="219" spans="1:17" ht="16">
      <c r="A219" s="112" t="s">
        <v>111</v>
      </c>
      <c r="B219" s="71">
        <v>19397.3265526467</v>
      </c>
      <c r="C219" s="71">
        <v>20417.393226941291</v>
      </c>
      <c r="D219" s="71">
        <v>1020.0666742945905</v>
      </c>
      <c r="E219" s="71">
        <v>0</v>
      </c>
      <c r="F219" s="71">
        <v>994.56667429459048</v>
      </c>
      <c r="G219" s="71">
        <v>0</v>
      </c>
      <c r="H219" s="71">
        <v>0</v>
      </c>
      <c r="I219" s="71">
        <v>0</v>
      </c>
      <c r="J219" s="71">
        <v>0</v>
      </c>
      <c r="K219" s="71"/>
      <c r="L219" s="71">
        <v>374</v>
      </c>
      <c r="M219" s="71">
        <v>0</v>
      </c>
      <c r="N219" s="82">
        <v>450</v>
      </c>
      <c r="O219" s="71">
        <v>0</v>
      </c>
      <c r="P219" s="82">
        <v>162</v>
      </c>
      <c r="Q219" s="71">
        <v>0</v>
      </c>
    </row>
    <row r="220" spans="1:17" ht="16">
      <c r="A220" s="112" t="s">
        <v>114</v>
      </c>
      <c r="B220" s="71">
        <v>19590.3265526467</v>
      </c>
      <c r="C220" s="71">
        <v>20233.393226941291</v>
      </c>
      <c r="D220" s="71">
        <v>643.06667429459048</v>
      </c>
      <c r="E220" s="71">
        <v>0</v>
      </c>
      <c r="F220" s="71">
        <v>617.56667429459048</v>
      </c>
      <c r="G220" s="71">
        <v>0</v>
      </c>
      <c r="H220" s="71">
        <v>0</v>
      </c>
      <c r="I220" s="71">
        <v>0</v>
      </c>
      <c r="J220" s="71">
        <v>0</v>
      </c>
      <c r="K220" s="71"/>
      <c r="L220" s="71">
        <v>-253</v>
      </c>
      <c r="M220" s="71">
        <v>0</v>
      </c>
      <c r="N220" s="82">
        <v>104</v>
      </c>
      <c r="O220" s="71">
        <v>0</v>
      </c>
      <c r="P220" s="82">
        <v>-121</v>
      </c>
      <c r="Q220" s="71">
        <v>0</v>
      </c>
    </row>
    <row r="221" spans="1:17" ht="16">
      <c r="A221" s="112" t="s">
        <v>154</v>
      </c>
      <c r="B221" s="71">
        <v>20196.3265526467</v>
      </c>
      <c r="C221" s="71">
        <v>22436.393226941291</v>
      </c>
      <c r="D221" s="71">
        <v>2240.0666742945905</v>
      </c>
      <c r="E221" s="71">
        <v>0</v>
      </c>
      <c r="F221" s="71">
        <v>2214.5666742945905</v>
      </c>
      <c r="G221" s="71">
        <v>0</v>
      </c>
      <c r="H221" s="71">
        <v>0</v>
      </c>
      <c r="I221" s="71">
        <v>0</v>
      </c>
      <c r="J221" s="71">
        <v>0</v>
      </c>
      <c r="K221" s="71"/>
      <c r="L221" s="71">
        <v>1344</v>
      </c>
      <c r="M221" s="71">
        <v>0</v>
      </c>
      <c r="N221" s="82">
        <v>104</v>
      </c>
      <c r="O221" s="71">
        <v>0</v>
      </c>
      <c r="P221" s="82">
        <v>-121</v>
      </c>
      <c r="Q221" s="71">
        <v>0</v>
      </c>
    </row>
    <row r="222" spans="1:17" ht="16">
      <c r="A222" s="112" t="s">
        <v>181</v>
      </c>
      <c r="B222" s="71">
        <v>19108.3265526467</v>
      </c>
      <c r="C222" s="71">
        <v>20095.393226941291</v>
      </c>
      <c r="D222" s="71">
        <v>987.06667429459048</v>
      </c>
      <c r="E222" s="71">
        <v>0</v>
      </c>
      <c r="F222" s="71">
        <v>961.56667429459048</v>
      </c>
      <c r="G222" s="71">
        <v>0</v>
      </c>
      <c r="H222" s="71">
        <v>0</v>
      </c>
      <c r="I222" s="71">
        <v>0</v>
      </c>
      <c r="J222" s="71">
        <v>0</v>
      </c>
      <c r="K222" s="71"/>
      <c r="L222" s="71">
        <v>836</v>
      </c>
      <c r="M222" s="71">
        <v>0</v>
      </c>
      <c r="N222" s="82">
        <v>450</v>
      </c>
      <c r="O222" s="71">
        <v>0</v>
      </c>
      <c r="P222" s="82">
        <v>162</v>
      </c>
      <c r="Q222" s="71">
        <v>0</v>
      </c>
    </row>
    <row r="223" spans="1:17" ht="16">
      <c r="A223" s="112" t="s">
        <v>189</v>
      </c>
      <c r="B223" s="71">
        <v>23001.3265526467</v>
      </c>
      <c r="C223" s="71">
        <v>24087.393226941291</v>
      </c>
      <c r="D223" s="71">
        <v>1086.0666742945905</v>
      </c>
      <c r="E223" s="71">
        <v>0</v>
      </c>
      <c r="F223" s="71">
        <v>1060.5666742945905</v>
      </c>
      <c r="G223" s="71">
        <v>0</v>
      </c>
      <c r="H223" s="71">
        <v>0</v>
      </c>
      <c r="I223" s="71">
        <v>0</v>
      </c>
      <c r="J223" s="71">
        <v>0</v>
      </c>
      <c r="K223" s="71"/>
      <c r="L223" s="71">
        <v>190</v>
      </c>
      <c r="M223" s="71">
        <v>0</v>
      </c>
      <c r="N223" s="82">
        <v>106</v>
      </c>
      <c r="O223" s="71">
        <v>0</v>
      </c>
      <c r="P223" s="82">
        <v>162</v>
      </c>
      <c r="Q223" s="71">
        <v>0</v>
      </c>
    </row>
    <row r="224" spans="1:17" ht="16">
      <c r="A224" s="112" t="s">
        <v>209</v>
      </c>
      <c r="B224" s="71">
        <v>17892.3265526467</v>
      </c>
      <c r="C224" s="71">
        <v>19029.393226941291</v>
      </c>
      <c r="D224" s="71">
        <v>1137.0666742945905</v>
      </c>
      <c r="E224" s="71">
        <v>0</v>
      </c>
      <c r="F224" s="71">
        <v>1111.5666742945905</v>
      </c>
      <c r="G224" s="71">
        <v>0</v>
      </c>
      <c r="H224" s="71">
        <v>0</v>
      </c>
      <c r="I224" s="71">
        <v>0</v>
      </c>
      <c r="J224" s="71">
        <v>0</v>
      </c>
      <c r="K224" s="71"/>
      <c r="L224" s="71">
        <v>241</v>
      </c>
      <c r="M224" s="71">
        <v>0</v>
      </c>
      <c r="N224" s="82">
        <v>156</v>
      </c>
      <c r="O224" s="71">
        <v>0</v>
      </c>
      <c r="P224" s="82">
        <v>162</v>
      </c>
      <c r="Q224" s="71">
        <v>0</v>
      </c>
    </row>
    <row r="225" spans="1:17" ht="16">
      <c r="A225" s="112" t="s">
        <v>265</v>
      </c>
      <c r="B225" s="71">
        <v>12012.3265526467</v>
      </c>
      <c r="C225" s="71">
        <v>11709.393226941293</v>
      </c>
      <c r="D225" s="71">
        <v>-302.9333257054077</v>
      </c>
      <c r="E225" s="71">
        <v>0</v>
      </c>
      <c r="F225" s="71">
        <v>-328.4333257054077</v>
      </c>
      <c r="G225" s="71">
        <v>648.92653867081174</v>
      </c>
      <c r="H225" s="71">
        <v>0</v>
      </c>
      <c r="I225" s="71">
        <v>0</v>
      </c>
      <c r="J225" s="71">
        <v>0</v>
      </c>
      <c r="K225" s="71"/>
      <c r="L225" s="71">
        <v>-193</v>
      </c>
      <c r="M225" s="71">
        <v>0</v>
      </c>
      <c r="N225" s="82">
        <v>-199</v>
      </c>
      <c r="O225" s="71">
        <v>0</v>
      </c>
      <c r="P225" s="82">
        <v>162</v>
      </c>
      <c r="Q225" s="71">
        <v>0</v>
      </c>
    </row>
    <row r="226" spans="1:17" ht="16">
      <c r="A226" s="112" t="s">
        <v>12</v>
      </c>
      <c r="B226" s="71">
        <v>19361.3265526467</v>
      </c>
      <c r="C226" s="71">
        <v>20881.393226941291</v>
      </c>
      <c r="D226" s="71">
        <v>1520.0666742945905</v>
      </c>
      <c r="E226" s="71">
        <v>0</v>
      </c>
      <c r="F226" s="71">
        <v>1494.5666742945905</v>
      </c>
      <c r="G226" s="71">
        <v>0</v>
      </c>
      <c r="H226" s="71">
        <v>0</v>
      </c>
      <c r="I226" s="71">
        <v>0</v>
      </c>
      <c r="J226" s="71">
        <v>0</v>
      </c>
      <c r="K226" s="71"/>
      <c r="L226" s="71">
        <v>624</v>
      </c>
      <c r="M226" s="71">
        <v>0</v>
      </c>
      <c r="N226" s="82">
        <v>388</v>
      </c>
      <c r="O226" s="71">
        <v>0</v>
      </c>
      <c r="P226" s="82">
        <v>162</v>
      </c>
      <c r="Q226" s="71">
        <v>0</v>
      </c>
    </row>
    <row r="227" spans="1:17" ht="16">
      <c r="A227" s="112" t="s">
        <v>20</v>
      </c>
      <c r="B227" s="71">
        <v>19336.3265526467</v>
      </c>
      <c r="C227" s="71">
        <v>19890.393226941291</v>
      </c>
      <c r="D227" s="71">
        <v>554.06667429459048</v>
      </c>
      <c r="E227" s="71">
        <v>0</v>
      </c>
      <c r="F227" s="71">
        <v>528.56667429459048</v>
      </c>
      <c r="G227" s="71">
        <v>0</v>
      </c>
      <c r="H227" s="71">
        <v>0</v>
      </c>
      <c r="I227" s="71">
        <v>0</v>
      </c>
      <c r="J227" s="71">
        <v>0</v>
      </c>
      <c r="K227" s="71"/>
      <c r="L227" s="71">
        <v>-342</v>
      </c>
      <c r="M227" s="71">
        <v>7</v>
      </c>
      <c r="N227" s="82">
        <v>117</v>
      </c>
      <c r="O227" s="71">
        <v>0</v>
      </c>
      <c r="P227" s="82">
        <v>162</v>
      </c>
      <c r="Q227" s="71">
        <v>0</v>
      </c>
    </row>
    <row r="228" spans="1:17" ht="16">
      <c r="A228" s="112" t="s">
        <v>43</v>
      </c>
      <c r="B228" s="71">
        <v>12233.3265526467</v>
      </c>
      <c r="C228" s="71">
        <v>12801.393226941293</v>
      </c>
      <c r="D228" s="71">
        <v>568.0666742945923</v>
      </c>
      <c r="E228" s="71">
        <v>0</v>
      </c>
      <c r="F228" s="71">
        <v>542.5666742945923</v>
      </c>
      <c r="G228" s="71">
        <v>0</v>
      </c>
      <c r="H228" s="71">
        <v>0</v>
      </c>
      <c r="I228" s="71">
        <v>0</v>
      </c>
      <c r="J228" s="71">
        <v>0</v>
      </c>
      <c r="K228" s="71"/>
      <c r="L228" s="71">
        <v>-328</v>
      </c>
      <c r="M228" s="71">
        <v>0</v>
      </c>
      <c r="N228" s="82">
        <v>104</v>
      </c>
      <c r="O228" s="71">
        <v>0</v>
      </c>
      <c r="P228" s="82">
        <v>66</v>
      </c>
      <c r="Q228" s="71">
        <v>0</v>
      </c>
    </row>
    <row r="229" spans="1:17" ht="16">
      <c r="A229" s="112" t="s">
        <v>49</v>
      </c>
      <c r="B229" s="71">
        <v>18432.3265526467</v>
      </c>
      <c r="C229" s="71">
        <v>19729.393226941291</v>
      </c>
      <c r="D229" s="71">
        <v>1297.0666742945905</v>
      </c>
      <c r="E229" s="71">
        <v>0</v>
      </c>
      <c r="F229" s="71">
        <v>1271.5666742945905</v>
      </c>
      <c r="G229" s="71">
        <v>0</v>
      </c>
      <c r="H229" s="71">
        <v>0</v>
      </c>
      <c r="I229" s="71">
        <v>0</v>
      </c>
      <c r="J229" s="71">
        <v>0</v>
      </c>
      <c r="K229" s="71"/>
      <c r="L229" s="71">
        <v>401</v>
      </c>
      <c r="M229" s="71">
        <v>0</v>
      </c>
      <c r="N229" s="82">
        <v>104</v>
      </c>
      <c r="O229" s="71">
        <v>0</v>
      </c>
      <c r="P229" s="82">
        <v>-121</v>
      </c>
      <c r="Q229" s="71">
        <v>0</v>
      </c>
    </row>
    <row r="230" spans="1:17" ht="16">
      <c r="A230" s="112" t="s">
        <v>70</v>
      </c>
      <c r="B230" s="71">
        <v>20158.3265526467</v>
      </c>
      <c r="C230" s="71">
        <v>22656.393226941291</v>
      </c>
      <c r="D230" s="71">
        <v>2498.0666742945905</v>
      </c>
      <c r="E230" s="71">
        <v>0</v>
      </c>
      <c r="F230" s="71">
        <v>2472.5666742945905</v>
      </c>
      <c r="G230" s="71">
        <v>0</v>
      </c>
      <c r="H230" s="71">
        <v>0</v>
      </c>
      <c r="I230" s="71">
        <v>0</v>
      </c>
      <c r="J230" s="71">
        <v>0</v>
      </c>
      <c r="K230" s="71"/>
      <c r="L230" s="71">
        <v>1602</v>
      </c>
      <c r="M230" s="71">
        <v>0</v>
      </c>
      <c r="N230" s="82">
        <v>104</v>
      </c>
      <c r="O230" s="71">
        <v>0</v>
      </c>
      <c r="P230" s="82">
        <v>-121</v>
      </c>
      <c r="Q230" s="71">
        <v>0</v>
      </c>
    </row>
    <row r="231" spans="1:17" ht="16">
      <c r="A231" s="112" t="s">
        <v>119</v>
      </c>
      <c r="B231" s="71">
        <v>15048.3265526467</v>
      </c>
      <c r="C231" s="71">
        <v>16395.393226941291</v>
      </c>
      <c r="D231" s="71">
        <v>1347.0666742945905</v>
      </c>
      <c r="E231" s="71">
        <v>0</v>
      </c>
      <c r="F231" s="71">
        <v>1321.5666742945905</v>
      </c>
      <c r="G231" s="71">
        <v>0</v>
      </c>
      <c r="H231" s="71">
        <v>0</v>
      </c>
      <c r="I231" s="71">
        <v>0</v>
      </c>
      <c r="J231" s="71">
        <v>0</v>
      </c>
      <c r="K231" s="71"/>
      <c r="L231" s="71">
        <v>451</v>
      </c>
      <c r="M231" s="71">
        <v>0</v>
      </c>
      <c r="N231" s="82">
        <v>104</v>
      </c>
      <c r="O231" s="71">
        <v>0</v>
      </c>
      <c r="P231" s="82">
        <v>135</v>
      </c>
      <c r="Q231" s="71">
        <v>0</v>
      </c>
    </row>
    <row r="232" spans="1:17" ht="16">
      <c r="A232" s="112" t="s">
        <v>131</v>
      </c>
      <c r="B232" s="71">
        <v>21679.3265526467</v>
      </c>
      <c r="C232" s="71">
        <v>23704.393226941291</v>
      </c>
      <c r="D232" s="71">
        <v>2025.0666742945905</v>
      </c>
      <c r="E232" s="71">
        <v>0</v>
      </c>
      <c r="F232" s="71">
        <v>1999.5666742945905</v>
      </c>
      <c r="G232" s="71">
        <v>0</v>
      </c>
      <c r="H232" s="71">
        <v>0</v>
      </c>
      <c r="I232" s="71">
        <v>0</v>
      </c>
      <c r="J232" s="71">
        <v>0</v>
      </c>
      <c r="K232" s="71"/>
      <c r="L232" s="71">
        <v>1863</v>
      </c>
      <c r="M232" s="71">
        <v>0</v>
      </c>
      <c r="N232" s="82">
        <v>450</v>
      </c>
      <c r="O232" s="71">
        <v>0</v>
      </c>
      <c r="P232" s="82">
        <v>162</v>
      </c>
      <c r="Q232" s="71">
        <v>0</v>
      </c>
    </row>
    <row r="233" spans="1:17" ht="16">
      <c r="A233" s="112" t="s">
        <v>137</v>
      </c>
      <c r="B233" s="71">
        <v>18233.3265526467</v>
      </c>
      <c r="C233" s="71">
        <v>19957.393226941291</v>
      </c>
      <c r="D233" s="71">
        <v>1724.0666742945905</v>
      </c>
      <c r="E233" s="71">
        <v>0</v>
      </c>
      <c r="F233" s="71">
        <v>1698.5666742945905</v>
      </c>
      <c r="G233" s="71">
        <v>0</v>
      </c>
      <c r="H233" s="71">
        <v>0</v>
      </c>
      <c r="I233" s="71">
        <v>0</v>
      </c>
      <c r="J233" s="71">
        <v>0</v>
      </c>
      <c r="K233" s="71"/>
      <c r="L233" s="71">
        <v>828</v>
      </c>
      <c r="M233" s="71">
        <v>0</v>
      </c>
      <c r="N233" s="82">
        <v>186</v>
      </c>
      <c r="O233" s="71">
        <v>0</v>
      </c>
      <c r="P233" s="82">
        <v>162</v>
      </c>
      <c r="Q233" s="71">
        <v>0</v>
      </c>
    </row>
    <row r="234" spans="1:17" ht="16">
      <c r="A234" s="112" t="s">
        <v>144</v>
      </c>
      <c r="B234" s="71">
        <v>17346.3265526467</v>
      </c>
      <c r="C234" s="71">
        <v>17379.393226941291</v>
      </c>
      <c r="D234" s="71">
        <v>33.066674294590484</v>
      </c>
      <c r="E234" s="71">
        <v>0</v>
      </c>
      <c r="F234" s="71">
        <v>7.5666742945904844</v>
      </c>
      <c r="G234" s="71">
        <v>312.92653867081174</v>
      </c>
      <c r="H234" s="71">
        <v>0</v>
      </c>
      <c r="I234" s="71">
        <v>0</v>
      </c>
      <c r="J234" s="71">
        <v>0</v>
      </c>
      <c r="K234" s="71"/>
      <c r="L234" s="71">
        <v>-550</v>
      </c>
      <c r="M234" s="71">
        <v>215</v>
      </c>
      <c r="N234" s="82">
        <v>-116</v>
      </c>
      <c r="O234" s="71">
        <v>0</v>
      </c>
      <c r="P234" s="82">
        <v>162</v>
      </c>
      <c r="Q234" s="71">
        <v>0</v>
      </c>
    </row>
    <row r="235" spans="1:17" ht="16">
      <c r="A235" s="112" t="s">
        <v>167</v>
      </c>
      <c r="B235" s="71">
        <v>24373.3265526467</v>
      </c>
      <c r="C235" s="71">
        <v>23541.393226941291</v>
      </c>
      <c r="D235" s="71">
        <v>-831.93332570540952</v>
      </c>
      <c r="E235" s="71">
        <v>0</v>
      </c>
      <c r="F235" s="71">
        <v>-857.43332570540952</v>
      </c>
      <c r="G235" s="71">
        <v>1177.9265386708116</v>
      </c>
      <c r="H235" s="71">
        <v>523.71425779107153</v>
      </c>
      <c r="I235" s="71">
        <v>94.934847372798231</v>
      </c>
      <c r="J235" s="71">
        <v>0</v>
      </c>
      <c r="K235" s="71"/>
      <c r="L235" s="71">
        <v>-422</v>
      </c>
      <c r="M235" s="71">
        <v>87</v>
      </c>
      <c r="N235" s="82">
        <v>-204</v>
      </c>
      <c r="O235" s="71">
        <v>0</v>
      </c>
      <c r="P235" s="82">
        <v>-267</v>
      </c>
      <c r="Q235" s="71">
        <v>0</v>
      </c>
    </row>
    <row r="236" spans="1:17" ht="16">
      <c r="A236" s="112" t="s">
        <v>180</v>
      </c>
      <c r="B236" s="71">
        <v>20356.3265526467</v>
      </c>
      <c r="C236" s="71">
        <v>22087.393226941291</v>
      </c>
      <c r="D236" s="71">
        <v>1731.0666742945905</v>
      </c>
      <c r="E236" s="71">
        <v>0</v>
      </c>
      <c r="F236" s="71">
        <v>1705.5666742945905</v>
      </c>
      <c r="G236" s="71">
        <v>0</v>
      </c>
      <c r="H236" s="71">
        <v>0</v>
      </c>
      <c r="I236" s="71">
        <v>0</v>
      </c>
      <c r="J236" s="71">
        <v>0</v>
      </c>
      <c r="K236" s="71"/>
      <c r="L236" s="71">
        <v>835</v>
      </c>
      <c r="M236" s="71">
        <v>0</v>
      </c>
      <c r="N236" s="82">
        <v>104</v>
      </c>
      <c r="O236" s="71">
        <v>0</v>
      </c>
      <c r="P236" s="82">
        <v>144</v>
      </c>
      <c r="Q236" s="71">
        <v>0</v>
      </c>
    </row>
    <row r="237" spans="1:17" ht="16">
      <c r="A237" s="112" t="s">
        <v>192</v>
      </c>
      <c r="B237" s="71">
        <v>15659.3265526467</v>
      </c>
      <c r="C237" s="71">
        <v>17610.393226941291</v>
      </c>
      <c r="D237" s="71">
        <v>1951.0666742945905</v>
      </c>
      <c r="E237" s="71">
        <v>0</v>
      </c>
      <c r="F237" s="71">
        <v>1925.5666742945905</v>
      </c>
      <c r="G237" s="71">
        <v>0</v>
      </c>
      <c r="H237" s="71">
        <v>0</v>
      </c>
      <c r="I237" s="71">
        <v>0</v>
      </c>
      <c r="J237" s="71">
        <v>0</v>
      </c>
      <c r="K237" s="71"/>
      <c r="L237" s="71">
        <v>1376</v>
      </c>
      <c r="M237" s="71">
        <v>0</v>
      </c>
      <c r="N237" s="82">
        <v>450</v>
      </c>
      <c r="O237" s="71">
        <v>0</v>
      </c>
      <c r="P237" s="82">
        <v>162</v>
      </c>
      <c r="Q237" s="71">
        <v>0</v>
      </c>
    </row>
    <row r="238" spans="1:17" ht="16">
      <c r="A238" s="112" t="s">
        <v>214</v>
      </c>
      <c r="B238" s="71">
        <v>15819.3265526467</v>
      </c>
      <c r="C238" s="71">
        <v>16879.393226941291</v>
      </c>
      <c r="D238" s="71">
        <v>1060.0666742945905</v>
      </c>
      <c r="E238" s="71">
        <v>0</v>
      </c>
      <c r="F238" s="71">
        <v>1034.5666742945905</v>
      </c>
      <c r="G238" s="71">
        <v>0</v>
      </c>
      <c r="H238" s="71">
        <v>0</v>
      </c>
      <c r="I238" s="71">
        <v>0</v>
      </c>
      <c r="J238" s="71">
        <v>0</v>
      </c>
      <c r="K238" s="71"/>
      <c r="L238" s="71">
        <v>222</v>
      </c>
      <c r="M238" s="71">
        <v>0</v>
      </c>
      <c r="N238" s="82">
        <v>450</v>
      </c>
      <c r="O238" s="71">
        <v>0</v>
      </c>
      <c r="P238" s="82">
        <v>162</v>
      </c>
      <c r="Q238" s="71">
        <v>0</v>
      </c>
    </row>
    <row r="239" spans="1:17" ht="16">
      <c r="A239" s="112" t="s">
        <v>249</v>
      </c>
      <c r="B239" s="71">
        <v>25728.3265526467</v>
      </c>
      <c r="C239" s="71">
        <v>27000.393226941291</v>
      </c>
      <c r="D239" s="71">
        <v>1272.0666742945905</v>
      </c>
      <c r="E239" s="71">
        <v>0</v>
      </c>
      <c r="F239" s="71">
        <v>1246.5666742945905</v>
      </c>
      <c r="G239" s="71">
        <v>0</v>
      </c>
      <c r="H239" s="71">
        <v>0</v>
      </c>
      <c r="I239" s="71">
        <v>0</v>
      </c>
      <c r="J239" s="71">
        <v>0</v>
      </c>
      <c r="K239" s="71"/>
      <c r="L239" s="71">
        <v>1511</v>
      </c>
      <c r="M239" s="71">
        <v>0</v>
      </c>
      <c r="N239" s="82">
        <v>450</v>
      </c>
      <c r="O239" s="71">
        <v>0</v>
      </c>
      <c r="P239" s="82">
        <v>162</v>
      </c>
      <c r="Q239" s="71">
        <v>0</v>
      </c>
    </row>
    <row r="240" spans="1:17" ht="16">
      <c r="A240" s="112" t="s">
        <v>277</v>
      </c>
      <c r="B240" s="71">
        <v>28608.3265526467</v>
      </c>
      <c r="C240" s="71">
        <v>29629.393226941291</v>
      </c>
      <c r="D240" s="71">
        <v>1021.0666742945905</v>
      </c>
      <c r="E240" s="71">
        <v>0</v>
      </c>
      <c r="F240" s="71">
        <v>995.56667429459048</v>
      </c>
      <c r="G240" s="71">
        <v>0</v>
      </c>
      <c r="H240" s="71">
        <v>0</v>
      </c>
      <c r="I240" s="71">
        <v>0</v>
      </c>
      <c r="J240" s="71">
        <v>0</v>
      </c>
      <c r="K240" s="71"/>
      <c r="L240" s="71">
        <v>1248</v>
      </c>
      <c r="M240" s="71">
        <v>0</v>
      </c>
      <c r="N240" s="82">
        <v>450</v>
      </c>
      <c r="O240" s="71">
        <v>0</v>
      </c>
      <c r="P240" s="82">
        <v>162</v>
      </c>
      <c r="Q240" s="71">
        <v>0</v>
      </c>
    </row>
    <row r="241" spans="1:17" ht="16">
      <c r="A241" s="112" t="s">
        <v>18</v>
      </c>
      <c r="B241" s="71">
        <v>22271.3265526467</v>
      </c>
      <c r="C241" s="71">
        <v>23944.393226941291</v>
      </c>
      <c r="D241" s="71">
        <v>1673.0666742945905</v>
      </c>
      <c r="E241" s="71">
        <v>0</v>
      </c>
      <c r="F241" s="71">
        <v>1647.5666742945905</v>
      </c>
      <c r="G241" s="71">
        <v>0</v>
      </c>
      <c r="H241" s="71">
        <v>0</v>
      </c>
      <c r="I241" s="71">
        <v>0</v>
      </c>
      <c r="J241" s="71">
        <v>0</v>
      </c>
      <c r="K241" s="71"/>
      <c r="L241" s="71">
        <v>2081</v>
      </c>
      <c r="M241" s="71">
        <v>0</v>
      </c>
      <c r="N241" s="82">
        <v>450</v>
      </c>
      <c r="O241" s="71">
        <v>0</v>
      </c>
      <c r="P241" s="82">
        <v>162</v>
      </c>
      <c r="Q241" s="71">
        <v>0</v>
      </c>
    </row>
    <row r="242" spans="1:17" ht="16">
      <c r="A242" s="112" t="s">
        <v>58</v>
      </c>
      <c r="B242" s="71">
        <v>11746.3265526467</v>
      </c>
      <c r="C242" s="71">
        <v>11895.393226941293</v>
      </c>
      <c r="D242" s="71">
        <v>149.0666742945923</v>
      </c>
      <c r="E242" s="71">
        <v>0</v>
      </c>
      <c r="F242" s="71">
        <v>123.5666742945923</v>
      </c>
      <c r="G242" s="71">
        <v>196.92653867081174</v>
      </c>
      <c r="H242" s="71">
        <v>0</v>
      </c>
      <c r="I242" s="71">
        <v>0</v>
      </c>
      <c r="J242" s="71">
        <v>0</v>
      </c>
      <c r="K242" s="71"/>
      <c r="L242" s="71">
        <v>-410</v>
      </c>
      <c r="M242" s="71">
        <v>75</v>
      </c>
      <c r="N242" s="82">
        <v>253</v>
      </c>
      <c r="O242" s="71">
        <v>0</v>
      </c>
      <c r="P242" s="82">
        <v>162</v>
      </c>
      <c r="Q242" s="71">
        <v>0</v>
      </c>
    </row>
    <row r="243" spans="1:17" ht="16">
      <c r="A243" s="112" t="s">
        <v>74</v>
      </c>
      <c r="B243" s="71">
        <v>15593.3265526467</v>
      </c>
      <c r="C243" s="71">
        <v>17723.393226941291</v>
      </c>
      <c r="D243" s="71">
        <v>2130.0666742945905</v>
      </c>
      <c r="E243" s="71">
        <v>0</v>
      </c>
      <c r="F243" s="71">
        <v>2104.5666742945905</v>
      </c>
      <c r="G243" s="71">
        <v>0</v>
      </c>
      <c r="H243" s="71">
        <v>0</v>
      </c>
      <c r="I243" s="71">
        <v>0</v>
      </c>
      <c r="J243" s="71">
        <v>0</v>
      </c>
      <c r="K243" s="71"/>
      <c r="L243" s="71">
        <v>1234</v>
      </c>
      <c r="M243" s="71">
        <v>0</v>
      </c>
      <c r="N243" s="82">
        <v>104</v>
      </c>
      <c r="O243" s="71">
        <v>0</v>
      </c>
      <c r="P243" s="82">
        <v>-70</v>
      </c>
      <c r="Q243" s="71">
        <v>0</v>
      </c>
    </row>
    <row r="244" spans="1:17" ht="16">
      <c r="A244" s="112" t="s">
        <v>76</v>
      </c>
      <c r="B244" s="71">
        <v>15147.3265526467</v>
      </c>
      <c r="C244" s="71">
        <v>16914.393226941291</v>
      </c>
      <c r="D244" s="71">
        <v>1767.0666742945905</v>
      </c>
      <c r="E244" s="71">
        <v>0</v>
      </c>
      <c r="F244" s="71">
        <v>1741.5666742945905</v>
      </c>
      <c r="G244" s="71">
        <v>0</v>
      </c>
      <c r="H244" s="71">
        <v>0</v>
      </c>
      <c r="I244" s="71">
        <v>0</v>
      </c>
      <c r="J244" s="71">
        <v>0</v>
      </c>
      <c r="K244" s="71"/>
      <c r="L244" s="71">
        <v>886</v>
      </c>
      <c r="M244" s="71">
        <v>0</v>
      </c>
      <c r="N244" s="82">
        <v>450</v>
      </c>
      <c r="O244" s="71">
        <v>0</v>
      </c>
      <c r="P244" s="82">
        <v>162</v>
      </c>
      <c r="Q244" s="71">
        <v>0</v>
      </c>
    </row>
    <row r="245" spans="1:17" ht="16">
      <c r="A245" s="112" t="s">
        <v>128</v>
      </c>
      <c r="B245" s="71">
        <v>22820.3265526467</v>
      </c>
      <c r="C245" s="71">
        <v>24235.393226941291</v>
      </c>
      <c r="D245" s="71">
        <v>1415.0666742945905</v>
      </c>
      <c r="E245" s="71">
        <v>0</v>
      </c>
      <c r="F245" s="71">
        <v>1389.5666742945905</v>
      </c>
      <c r="G245" s="71">
        <v>0</v>
      </c>
      <c r="H245" s="71">
        <v>0</v>
      </c>
      <c r="I245" s="71">
        <v>0</v>
      </c>
      <c r="J245" s="71">
        <v>0</v>
      </c>
      <c r="K245" s="71"/>
      <c r="L245" s="71">
        <v>2168</v>
      </c>
      <c r="M245" s="71">
        <v>0</v>
      </c>
      <c r="N245" s="82">
        <v>450</v>
      </c>
      <c r="O245" s="71">
        <v>0</v>
      </c>
      <c r="P245" s="82">
        <v>162</v>
      </c>
      <c r="Q245" s="71">
        <v>0</v>
      </c>
    </row>
    <row r="246" spans="1:17" ht="16">
      <c r="A246" s="112" t="s">
        <v>155</v>
      </c>
      <c r="B246" s="71">
        <v>24494.3265526467</v>
      </c>
      <c r="C246" s="71">
        <v>25569.393226941291</v>
      </c>
      <c r="D246" s="71">
        <v>1075.0666742945905</v>
      </c>
      <c r="E246" s="71">
        <v>0</v>
      </c>
      <c r="F246" s="71">
        <v>1049.5666742945905</v>
      </c>
      <c r="G246" s="71">
        <v>0</v>
      </c>
      <c r="H246" s="71">
        <v>0</v>
      </c>
      <c r="I246" s="71">
        <v>0</v>
      </c>
      <c r="J246" s="71">
        <v>0</v>
      </c>
      <c r="K246" s="71"/>
      <c r="L246" s="71">
        <v>179</v>
      </c>
      <c r="M246" s="71">
        <v>0</v>
      </c>
      <c r="N246" s="82">
        <v>350</v>
      </c>
      <c r="O246" s="71">
        <v>0</v>
      </c>
      <c r="P246" s="82">
        <v>162</v>
      </c>
      <c r="Q246" s="71">
        <v>0</v>
      </c>
    </row>
    <row r="247" spans="1:17" ht="16">
      <c r="A247" s="112" t="s">
        <v>165</v>
      </c>
      <c r="B247" s="71">
        <v>22140.3265526467</v>
      </c>
      <c r="C247" s="71">
        <v>23241.393226941291</v>
      </c>
      <c r="D247" s="71">
        <v>1101.0666742945905</v>
      </c>
      <c r="E247" s="71">
        <v>0</v>
      </c>
      <c r="F247" s="71">
        <v>1075.5666742945905</v>
      </c>
      <c r="G247" s="71">
        <v>0</v>
      </c>
      <c r="H247" s="71">
        <v>0</v>
      </c>
      <c r="I247" s="71">
        <v>0</v>
      </c>
      <c r="J247" s="71">
        <v>0</v>
      </c>
      <c r="K247" s="71"/>
      <c r="L247" s="71">
        <v>269</v>
      </c>
      <c r="M247" s="71">
        <v>0</v>
      </c>
      <c r="N247" s="82">
        <v>450</v>
      </c>
      <c r="O247" s="71">
        <v>0</v>
      </c>
      <c r="P247" s="82">
        <v>162</v>
      </c>
      <c r="Q247" s="71">
        <v>0</v>
      </c>
    </row>
    <row r="248" spans="1:17" ht="16">
      <c r="A248" s="112" t="s">
        <v>171</v>
      </c>
      <c r="B248" s="71">
        <v>23561.3265526467</v>
      </c>
      <c r="C248" s="71">
        <v>24862.393226941291</v>
      </c>
      <c r="D248" s="71">
        <v>1301.0666742945905</v>
      </c>
      <c r="E248" s="71">
        <v>0</v>
      </c>
      <c r="F248" s="71">
        <v>1275.5666742945905</v>
      </c>
      <c r="G248" s="71">
        <v>0</v>
      </c>
      <c r="H248" s="71">
        <v>0</v>
      </c>
      <c r="I248" s="71">
        <v>0</v>
      </c>
      <c r="J248" s="71">
        <v>0</v>
      </c>
      <c r="K248" s="71"/>
      <c r="L248" s="71">
        <v>1734</v>
      </c>
      <c r="M248" s="71">
        <v>0</v>
      </c>
      <c r="N248" s="82">
        <v>450</v>
      </c>
      <c r="O248" s="71">
        <v>0</v>
      </c>
      <c r="P248" s="82">
        <v>162</v>
      </c>
      <c r="Q248" s="71">
        <v>0</v>
      </c>
    </row>
    <row r="249" spans="1:17" ht="16">
      <c r="A249" s="112" t="s">
        <v>183</v>
      </c>
      <c r="B249" s="71">
        <v>16321.3265526467</v>
      </c>
      <c r="C249" s="71">
        <v>17811.393226941291</v>
      </c>
      <c r="D249" s="71">
        <v>1490.0666742945905</v>
      </c>
      <c r="E249" s="71">
        <v>0</v>
      </c>
      <c r="F249" s="71">
        <v>1464.5666742945905</v>
      </c>
      <c r="G249" s="71">
        <v>0</v>
      </c>
      <c r="H249" s="71">
        <v>0</v>
      </c>
      <c r="I249" s="71">
        <v>0</v>
      </c>
      <c r="J249" s="71">
        <v>0</v>
      </c>
      <c r="K249" s="71"/>
      <c r="L249" s="71">
        <v>1134</v>
      </c>
      <c r="M249" s="71">
        <v>0</v>
      </c>
      <c r="N249" s="82">
        <v>450</v>
      </c>
      <c r="O249" s="71">
        <v>0</v>
      </c>
      <c r="P249" s="82">
        <v>162</v>
      </c>
      <c r="Q249" s="71">
        <v>0</v>
      </c>
    </row>
    <row r="250" spans="1:17" ht="16">
      <c r="A250" s="112" t="s">
        <v>216</v>
      </c>
      <c r="B250" s="71">
        <v>20941.3265526467</v>
      </c>
      <c r="C250" s="71">
        <v>23039.393226941291</v>
      </c>
      <c r="D250" s="71">
        <v>2098.0666742945905</v>
      </c>
      <c r="E250" s="71">
        <v>0</v>
      </c>
      <c r="F250" s="71">
        <v>2072.5666742945905</v>
      </c>
      <c r="G250" s="71">
        <v>0</v>
      </c>
      <c r="H250" s="71">
        <v>0</v>
      </c>
      <c r="I250" s="71">
        <v>0</v>
      </c>
      <c r="J250" s="71">
        <v>0</v>
      </c>
      <c r="K250" s="71"/>
      <c r="L250" s="71">
        <v>1821</v>
      </c>
      <c r="M250" s="71">
        <v>0</v>
      </c>
      <c r="N250" s="82">
        <v>450</v>
      </c>
      <c r="O250" s="71">
        <v>0</v>
      </c>
      <c r="P250" s="82">
        <v>162</v>
      </c>
      <c r="Q250" s="71">
        <v>0</v>
      </c>
    </row>
    <row r="251" spans="1:17" ht="16">
      <c r="A251" s="112" t="s">
        <v>82</v>
      </c>
      <c r="B251" s="71">
        <v>20402.3265526467</v>
      </c>
      <c r="C251" s="71">
        <v>22304.393226941291</v>
      </c>
      <c r="D251" s="71">
        <v>1902.0666742945905</v>
      </c>
      <c r="E251" s="71">
        <v>0</v>
      </c>
      <c r="F251" s="71">
        <v>1876.5666742945905</v>
      </c>
      <c r="G251" s="71">
        <v>0</v>
      </c>
      <c r="H251" s="71">
        <v>0</v>
      </c>
      <c r="I251" s="71">
        <v>0</v>
      </c>
      <c r="J251" s="71">
        <v>0</v>
      </c>
      <c r="K251" s="71"/>
      <c r="L251" s="71">
        <v>1149</v>
      </c>
      <c r="M251" s="71">
        <v>0</v>
      </c>
      <c r="N251" s="82">
        <v>450</v>
      </c>
      <c r="O251" s="71">
        <v>0</v>
      </c>
      <c r="P251" s="82">
        <v>162</v>
      </c>
      <c r="Q251" s="71">
        <v>0</v>
      </c>
    </row>
    <row r="252" spans="1:17" ht="16">
      <c r="A252" s="112" t="s">
        <v>105</v>
      </c>
      <c r="B252" s="71">
        <v>23214.3265526467</v>
      </c>
      <c r="C252" s="71">
        <v>25649.393226941291</v>
      </c>
      <c r="D252" s="71">
        <v>2435.0666742945905</v>
      </c>
      <c r="E252" s="71">
        <v>0</v>
      </c>
      <c r="F252" s="71">
        <v>2409.5666742945905</v>
      </c>
      <c r="G252" s="71">
        <v>0</v>
      </c>
      <c r="H252" s="71">
        <v>0</v>
      </c>
      <c r="I252" s="71">
        <v>0</v>
      </c>
      <c r="J252" s="71">
        <v>0</v>
      </c>
      <c r="K252" s="71"/>
      <c r="L252" s="71">
        <v>1539</v>
      </c>
      <c r="M252" s="71">
        <v>0</v>
      </c>
      <c r="N252" s="82">
        <v>397</v>
      </c>
      <c r="O252" s="71">
        <v>0</v>
      </c>
      <c r="P252" s="82">
        <v>162</v>
      </c>
      <c r="Q252" s="71">
        <v>0</v>
      </c>
    </row>
    <row r="253" spans="1:17" ht="16">
      <c r="A253" s="112" t="s">
        <v>193</v>
      </c>
      <c r="B253" s="71">
        <v>28452.3265526467</v>
      </c>
      <c r="C253" s="71">
        <v>30067.393226941291</v>
      </c>
      <c r="D253" s="71">
        <v>1615.0666742945905</v>
      </c>
      <c r="E253" s="71">
        <v>0</v>
      </c>
      <c r="F253" s="71">
        <v>1589.5666742945905</v>
      </c>
      <c r="G253" s="71">
        <v>0</v>
      </c>
      <c r="H253" s="71">
        <v>0</v>
      </c>
      <c r="I253" s="71">
        <v>0</v>
      </c>
      <c r="J253" s="71">
        <v>0</v>
      </c>
      <c r="K253" s="71"/>
      <c r="L253" s="71">
        <v>1779</v>
      </c>
      <c r="M253" s="71">
        <v>0</v>
      </c>
      <c r="N253" s="82">
        <v>450</v>
      </c>
      <c r="O253" s="71">
        <v>0</v>
      </c>
      <c r="P253" s="82">
        <v>162</v>
      </c>
      <c r="Q253" s="71">
        <v>0</v>
      </c>
    </row>
    <row r="254" spans="1:17" ht="16">
      <c r="A254" s="112" t="s">
        <v>207</v>
      </c>
      <c r="B254" s="71">
        <v>10954.3265526467</v>
      </c>
      <c r="C254" s="71">
        <v>11525.393226941293</v>
      </c>
      <c r="D254" s="71">
        <v>571.0666742945923</v>
      </c>
      <c r="E254" s="71">
        <v>0</v>
      </c>
      <c r="F254" s="71">
        <v>545.5666742945923</v>
      </c>
      <c r="G254" s="71">
        <v>0</v>
      </c>
      <c r="H254" s="71">
        <v>0</v>
      </c>
      <c r="I254" s="71">
        <v>0</v>
      </c>
      <c r="J254" s="71">
        <v>0</v>
      </c>
      <c r="K254" s="71"/>
      <c r="L254" s="71">
        <v>-325</v>
      </c>
      <c r="M254" s="71">
        <v>0</v>
      </c>
      <c r="N254" s="82">
        <v>302</v>
      </c>
      <c r="O254" s="71">
        <v>0</v>
      </c>
      <c r="P254" s="82">
        <v>162</v>
      </c>
      <c r="Q254" s="71">
        <v>0</v>
      </c>
    </row>
    <row r="255" spans="1:17" ht="16">
      <c r="A255" s="112" t="s">
        <v>224</v>
      </c>
      <c r="B255" s="71">
        <v>13530.3265526467</v>
      </c>
      <c r="C255" s="71">
        <v>14378.393226941293</v>
      </c>
      <c r="D255" s="71">
        <v>848.0666742945923</v>
      </c>
      <c r="E255" s="71">
        <v>0</v>
      </c>
      <c r="F255" s="71">
        <v>822.5666742945923</v>
      </c>
      <c r="G255" s="71">
        <v>0</v>
      </c>
      <c r="H255" s="71">
        <v>0</v>
      </c>
      <c r="I255" s="71">
        <v>0</v>
      </c>
      <c r="J255" s="71">
        <v>0</v>
      </c>
      <c r="K255" s="71"/>
      <c r="L255" s="71">
        <v>526</v>
      </c>
      <c r="M255" s="71">
        <v>0</v>
      </c>
      <c r="N255" s="82">
        <v>450</v>
      </c>
      <c r="O255" s="71">
        <v>0</v>
      </c>
      <c r="P255" s="82">
        <v>162</v>
      </c>
      <c r="Q255" s="71">
        <v>0</v>
      </c>
    </row>
    <row r="256" spans="1:17" ht="16">
      <c r="A256" s="112" t="s">
        <v>270</v>
      </c>
      <c r="B256" s="71">
        <v>23841.3265526467</v>
      </c>
      <c r="C256" s="71">
        <v>24216.393226941291</v>
      </c>
      <c r="D256" s="71">
        <v>375.06667429459048</v>
      </c>
      <c r="E256" s="71">
        <v>0</v>
      </c>
      <c r="F256" s="71">
        <v>349.56667429459048</v>
      </c>
      <c r="G256" s="71">
        <v>0</v>
      </c>
      <c r="H256" s="71">
        <v>0</v>
      </c>
      <c r="I256" s="71">
        <v>0</v>
      </c>
      <c r="J256" s="71">
        <v>0</v>
      </c>
      <c r="K256" s="71"/>
      <c r="L256" s="71">
        <v>436</v>
      </c>
      <c r="M256" s="71">
        <v>0</v>
      </c>
      <c r="N256" s="82">
        <v>450</v>
      </c>
      <c r="O256" s="71">
        <v>0</v>
      </c>
      <c r="P256" s="82">
        <v>162</v>
      </c>
      <c r="Q256" s="71">
        <v>0</v>
      </c>
    </row>
    <row r="257" spans="1:17" ht="16">
      <c r="A257" s="112" t="s">
        <v>285</v>
      </c>
      <c r="B257" s="71">
        <v>16255.3265526467</v>
      </c>
      <c r="C257" s="71">
        <v>17894.393226941291</v>
      </c>
      <c r="D257" s="71">
        <v>1639.0666742945905</v>
      </c>
      <c r="E257" s="71">
        <v>0</v>
      </c>
      <c r="F257" s="71">
        <v>1613.5666742945905</v>
      </c>
      <c r="G257" s="71">
        <v>0</v>
      </c>
      <c r="H257" s="71">
        <v>0</v>
      </c>
      <c r="I257" s="71">
        <v>0</v>
      </c>
      <c r="J257" s="71">
        <v>0</v>
      </c>
      <c r="K257" s="71"/>
      <c r="L257" s="71">
        <v>1813</v>
      </c>
      <c r="M257" s="71">
        <v>0</v>
      </c>
      <c r="N257" s="82">
        <v>450</v>
      </c>
      <c r="O257" s="71">
        <v>0</v>
      </c>
      <c r="P257" s="82">
        <v>162</v>
      </c>
      <c r="Q257" s="71">
        <v>0</v>
      </c>
    </row>
    <row r="258" spans="1:17" ht="16">
      <c r="A258" s="112" t="s">
        <v>14</v>
      </c>
      <c r="B258" s="71">
        <v>33110.3265526467</v>
      </c>
      <c r="C258" s="71">
        <v>33599.393226941291</v>
      </c>
      <c r="D258" s="71">
        <v>489.06667429459048</v>
      </c>
      <c r="E258" s="71">
        <v>0</v>
      </c>
      <c r="F258" s="71">
        <v>463.56667429459048</v>
      </c>
      <c r="G258" s="71">
        <v>0</v>
      </c>
      <c r="H258" s="71">
        <v>0</v>
      </c>
      <c r="I258" s="71">
        <v>0</v>
      </c>
      <c r="J258" s="71">
        <v>0</v>
      </c>
      <c r="K258" s="71"/>
      <c r="L258" s="71">
        <v>-407</v>
      </c>
      <c r="M258" s="71">
        <v>72</v>
      </c>
      <c r="N258" s="82">
        <v>104</v>
      </c>
      <c r="O258" s="71">
        <v>0</v>
      </c>
      <c r="P258" s="82">
        <v>-103</v>
      </c>
      <c r="Q258" s="71">
        <v>0</v>
      </c>
    </row>
    <row r="259" spans="1:17" ht="16">
      <c r="A259" s="112" t="s">
        <v>25</v>
      </c>
      <c r="B259" s="71">
        <v>31569.3265526467</v>
      </c>
      <c r="C259" s="71">
        <v>32117.393226941291</v>
      </c>
      <c r="D259" s="71">
        <v>548.06667429459048</v>
      </c>
      <c r="E259" s="71">
        <v>0</v>
      </c>
      <c r="F259" s="71">
        <v>522.56667429459048</v>
      </c>
      <c r="G259" s="71">
        <v>0</v>
      </c>
      <c r="H259" s="71">
        <v>0</v>
      </c>
      <c r="I259" s="71">
        <v>0</v>
      </c>
      <c r="J259" s="71">
        <v>0</v>
      </c>
      <c r="K259" s="71"/>
      <c r="L259" s="71">
        <v>66</v>
      </c>
      <c r="M259" s="71">
        <v>0</v>
      </c>
      <c r="N259" s="82">
        <v>450</v>
      </c>
      <c r="O259" s="71">
        <v>0</v>
      </c>
      <c r="P259" s="82">
        <v>162</v>
      </c>
      <c r="Q259" s="71">
        <v>0</v>
      </c>
    </row>
    <row r="260" spans="1:17" ht="16">
      <c r="A260" s="112" t="s">
        <v>81</v>
      </c>
      <c r="B260" s="71">
        <v>23767.3265526467</v>
      </c>
      <c r="C260" s="71">
        <v>25630.393226941291</v>
      </c>
      <c r="D260" s="71">
        <v>1863.0666742945905</v>
      </c>
      <c r="E260" s="71">
        <v>0</v>
      </c>
      <c r="F260" s="71">
        <v>1837.5666742945905</v>
      </c>
      <c r="G260" s="71">
        <v>0</v>
      </c>
      <c r="H260" s="71">
        <v>0</v>
      </c>
      <c r="I260" s="71">
        <v>0</v>
      </c>
      <c r="J260" s="71">
        <v>0</v>
      </c>
      <c r="K260" s="71"/>
      <c r="L260" s="71">
        <v>967</v>
      </c>
      <c r="M260" s="71">
        <v>0</v>
      </c>
      <c r="N260" s="82">
        <v>324</v>
      </c>
      <c r="O260" s="71">
        <v>0</v>
      </c>
      <c r="P260" s="82">
        <v>162</v>
      </c>
      <c r="Q260" s="71">
        <v>0</v>
      </c>
    </row>
    <row r="261" spans="1:17" ht="16">
      <c r="A261" s="112" t="s">
        <v>108</v>
      </c>
      <c r="B261" s="71">
        <v>24548.3265526467</v>
      </c>
      <c r="C261" s="71">
        <v>25145.393226941291</v>
      </c>
      <c r="D261" s="71">
        <v>597.06667429459048</v>
      </c>
      <c r="E261" s="71">
        <v>0</v>
      </c>
      <c r="F261" s="71">
        <v>571.56667429459048</v>
      </c>
      <c r="G261" s="71">
        <v>0</v>
      </c>
      <c r="H261" s="71">
        <v>0</v>
      </c>
      <c r="I261" s="71">
        <v>0</v>
      </c>
      <c r="J261" s="71">
        <v>0</v>
      </c>
      <c r="K261" s="71"/>
      <c r="L261" s="71">
        <v>-299</v>
      </c>
      <c r="M261" s="71">
        <v>0</v>
      </c>
      <c r="N261" s="82">
        <v>104</v>
      </c>
      <c r="O261" s="71">
        <v>0</v>
      </c>
      <c r="P261" s="82">
        <v>-121</v>
      </c>
      <c r="Q261" s="71">
        <v>0</v>
      </c>
    </row>
    <row r="262" spans="1:17" ht="16">
      <c r="A262" s="112" t="s">
        <v>177</v>
      </c>
      <c r="B262" s="71">
        <v>33687.3265526467</v>
      </c>
      <c r="C262" s="71">
        <v>34380.393226941291</v>
      </c>
      <c r="D262" s="71">
        <v>693.06667429459048</v>
      </c>
      <c r="E262" s="71">
        <v>0</v>
      </c>
      <c r="F262" s="71">
        <v>667.56667429459048</v>
      </c>
      <c r="G262" s="71">
        <v>0</v>
      </c>
      <c r="H262" s="71">
        <v>0</v>
      </c>
      <c r="I262" s="71">
        <v>0</v>
      </c>
      <c r="J262" s="71">
        <v>0</v>
      </c>
      <c r="K262" s="71"/>
      <c r="L262" s="71">
        <v>-203</v>
      </c>
      <c r="M262" s="71">
        <v>0</v>
      </c>
      <c r="N262" s="82">
        <v>395</v>
      </c>
      <c r="O262" s="71">
        <v>0</v>
      </c>
      <c r="P262" s="82">
        <v>162</v>
      </c>
      <c r="Q262" s="71">
        <v>0</v>
      </c>
    </row>
    <row r="263" spans="1:17" ht="16">
      <c r="A263" s="112" t="s">
        <v>205</v>
      </c>
      <c r="B263" s="71">
        <v>32107.3265526467</v>
      </c>
      <c r="C263" s="71">
        <v>33324.393226941291</v>
      </c>
      <c r="D263" s="71">
        <v>1217.0666742945905</v>
      </c>
      <c r="E263" s="71">
        <v>0</v>
      </c>
      <c r="F263" s="71">
        <v>1191.5666742945905</v>
      </c>
      <c r="G263" s="71">
        <v>0</v>
      </c>
      <c r="H263" s="71">
        <v>0</v>
      </c>
      <c r="I263" s="71">
        <v>0</v>
      </c>
      <c r="J263" s="71">
        <v>0</v>
      </c>
      <c r="K263" s="71"/>
      <c r="L263" s="71">
        <v>744</v>
      </c>
      <c r="M263" s="71">
        <v>0</v>
      </c>
      <c r="N263" s="82">
        <v>450</v>
      </c>
      <c r="O263" s="71">
        <v>0</v>
      </c>
      <c r="P263" s="82">
        <v>162</v>
      </c>
      <c r="Q263" s="71">
        <v>0</v>
      </c>
    </row>
    <row r="264" spans="1:17" ht="16">
      <c r="A264" s="112" t="s">
        <v>271</v>
      </c>
      <c r="B264" s="71">
        <v>18195.3265526467</v>
      </c>
      <c r="C264" s="71">
        <v>18392.393226941291</v>
      </c>
      <c r="D264" s="71">
        <v>197.06667429459048</v>
      </c>
      <c r="E264" s="71">
        <v>0</v>
      </c>
      <c r="F264" s="71">
        <v>171.56667429459048</v>
      </c>
      <c r="G264" s="71">
        <v>148.92653867081174</v>
      </c>
      <c r="H264" s="71">
        <v>0</v>
      </c>
      <c r="I264" s="71">
        <v>0</v>
      </c>
      <c r="J264" s="71">
        <v>0</v>
      </c>
      <c r="K264" s="71"/>
      <c r="L264" s="71">
        <v>-550</v>
      </c>
      <c r="M264" s="71">
        <v>215</v>
      </c>
      <c r="N264" s="82">
        <v>283</v>
      </c>
      <c r="O264" s="71">
        <v>0</v>
      </c>
      <c r="P264" s="82">
        <v>162</v>
      </c>
      <c r="Q264" s="71">
        <v>0</v>
      </c>
    </row>
    <row r="265" spans="1:17" ht="16">
      <c r="A265" s="112" t="s">
        <v>286</v>
      </c>
      <c r="B265" s="71">
        <v>13852.3265526467</v>
      </c>
      <c r="C265" s="71">
        <v>14407.393226941293</v>
      </c>
      <c r="D265" s="71">
        <v>555.0666742945923</v>
      </c>
      <c r="E265" s="71">
        <v>0</v>
      </c>
      <c r="F265" s="71">
        <v>529.5666742945923</v>
      </c>
      <c r="G265" s="71">
        <v>0</v>
      </c>
      <c r="H265" s="71">
        <v>0</v>
      </c>
      <c r="I265" s="71">
        <v>0</v>
      </c>
      <c r="J265" s="71">
        <v>0</v>
      </c>
      <c r="K265" s="71"/>
      <c r="L265" s="71">
        <v>-341</v>
      </c>
      <c r="M265" s="71">
        <v>6</v>
      </c>
      <c r="N265" s="82">
        <v>310</v>
      </c>
      <c r="O265" s="71">
        <v>0</v>
      </c>
      <c r="P265" s="82">
        <v>162</v>
      </c>
      <c r="Q265" s="71">
        <v>0</v>
      </c>
    </row>
    <row r="266" spans="1:17" ht="16">
      <c r="A266" s="112" t="s">
        <v>15</v>
      </c>
      <c r="B266" s="71">
        <v>33757.3265526467</v>
      </c>
      <c r="C266" s="71">
        <v>36686.393226941291</v>
      </c>
      <c r="D266" s="71">
        <v>2929.0666742945905</v>
      </c>
      <c r="E266" s="71">
        <v>0</v>
      </c>
      <c r="F266" s="71">
        <v>2903.5666742945905</v>
      </c>
      <c r="G266" s="71">
        <v>0</v>
      </c>
      <c r="H266" s="71">
        <v>0</v>
      </c>
      <c r="I266" s="71">
        <v>0</v>
      </c>
      <c r="J266" s="71">
        <v>0</v>
      </c>
      <c r="K266" s="71"/>
      <c r="L266" s="71">
        <v>4523</v>
      </c>
      <c r="M266" s="71">
        <v>0</v>
      </c>
      <c r="N266" s="82">
        <v>450</v>
      </c>
      <c r="O266" s="71">
        <v>0</v>
      </c>
      <c r="P266" s="82">
        <v>162</v>
      </c>
      <c r="Q266" s="71">
        <v>0</v>
      </c>
    </row>
    <row r="267" spans="1:17" ht="16">
      <c r="A267" s="112" t="s">
        <v>31</v>
      </c>
      <c r="B267" s="71">
        <v>36212.3265526467</v>
      </c>
      <c r="C267" s="71">
        <v>40740.393226941291</v>
      </c>
      <c r="D267" s="71">
        <v>4528.0666742945905</v>
      </c>
      <c r="E267" s="71">
        <v>0</v>
      </c>
      <c r="F267" s="71">
        <v>4502.5666742945905</v>
      </c>
      <c r="G267" s="71">
        <v>0</v>
      </c>
      <c r="H267" s="71">
        <v>0</v>
      </c>
      <c r="I267" s="71">
        <v>0</v>
      </c>
      <c r="J267" s="71">
        <v>0</v>
      </c>
      <c r="K267" s="71"/>
      <c r="L267" s="71">
        <v>3632</v>
      </c>
      <c r="M267" s="71">
        <v>0</v>
      </c>
      <c r="N267" s="82">
        <v>222</v>
      </c>
      <c r="O267" s="71">
        <v>0</v>
      </c>
      <c r="P267" s="82">
        <v>162</v>
      </c>
      <c r="Q267" s="71">
        <v>0</v>
      </c>
    </row>
    <row r="268" spans="1:17" ht="16">
      <c r="A268" s="112" t="s">
        <v>134</v>
      </c>
      <c r="B268" s="71">
        <v>24071.3265526467</v>
      </c>
      <c r="C268" s="71">
        <v>25563.393226941291</v>
      </c>
      <c r="D268" s="71">
        <v>1492.0666742945905</v>
      </c>
      <c r="E268" s="71">
        <v>0</v>
      </c>
      <c r="F268" s="71">
        <v>1466.5666742945905</v>
      </c>
      <c r="G268" s="71">
        <v>0</v>
      </c>
      <c r="H268" s="71">
        <v>0</v>
      </c>
      <c r="I268" s="71">
        <v>0</v>
      </c>
      <c r="J268" s="71">
        <v>0</v>
      </c>
      <c r="K268" s="71"/>
      <c r="L268" s="71">
        <v>596</v>
      </c>
      <c r="M268" s="71">
        <v>0</v>
      </c>
      <c r="N268" s="82">
        <v>254</v>
      </c>
      <c r="O268" s="71">
        <v>0</v>
      </c>
      <c r="P268" s="82">
        <v>162</v>
      </c>
      <c r="Q268" s="71">
        <v>0</v>
      </c>
    </row>
    <row r="269" spans="1:17" ht="16">
      <c r="A269" s="112" t="s">
        <v>138</v>
      </c>
      <c r="B269" s="71">
        <v>30156.3265526467</v>
      </c>
      <c r="C269" s="71">
        <v>34390.393226941291</v>
      </c>
      <c r="D269" s="71">
        <v>4234.0666742945905</v>
      </c>
      <c r="E269" s="71">
        <v>0</v>
      </c>
      <c r="F269" s="71">
        <v>4208.5666742945905</v>
      </c>
      <c r="G269" s="71">
        <v>0</v>
      </c>
      <c r="H269" s="71">
        <v>0</v>
      </c>
      <c r="I269" s="71">
        <v>0</v>
      </c>
      <c r="J269" s="71">
        <v>0</v>
      </c>
      <c r="K269" s="71"/>
      <c r="L269" s="71">
        <v>5424</v>
      </c>
      <c r="M269" s="71">
        <v>0</v>
      </c>
      <c r="N269" s="82">
        <v>450</v>
      </c>
      <c r="O269" s="71">
        <v>0</v>
      </c>
      <c r="P269" s="82">
        <v>162</v>
      </c>
      <c r="Q269" s="71">
        <v>0</v>
      </c>
    </row>
    <row r="270" spans="1:17" ht="16">
      <c r="A270" s="112" t="s">
        <v>156</v>
      </c>
      <c r="B270" s="71">
        <v>24521.3265526467</v>
      </c>
      <c r="C270" s="71">
        <v>24549.393226941291</v>
      </c>
      <c r="D270" s="71">
        <v>28.066674294590484</v>
      </c>
      <c r="E270" s="71">
        <v>0</v>
      </c>
      <c r="F270" s="71">
        <v>2.5666742945904844</v>
      </c>
      <c r="G270" s="71">
        <v>317.92653867081174</v>
      </c>
      <c r="H270" s="71">
        <v>0</v>
      </c>
      <c r="I270" s="71">
        <v>0</v>
      </c>
      <c r="J270" s="71">
        <v>0</v>
      </c>
      <c r="K270" s="71"/>
      <c r="L270" s="71">
        <v>-550</v>
      </c>
      <c r="M270" s="71">
        <v>215</v>
      </c>
      <c r="N270" s="82">
        <v>-214</v>
      </c>
      <c r="O270" s="71">
        <v>0</v>
      </c>
      <c r="P270" s="82">
        <v>-121</v>
      </c>
      <c r="Q270" s="71">
        <v>0</v>
      </c>
    </row>
    <row r="271" spans="1:17" ht="16">
      <c r="A271" s="112" t="s">
        <v>159</v>
      </c>
      <c r="B271" s="71">
        <v>29426.3265526467</v>
      </c>
      <c r="C271" s="71">
        <v>31134.393226941291</v>
      </c>
      <c r="D271" s="71">
        <v>1708.0666742945905</v>
      </c>
      <c r="E271" s="71">
        <v>0</v>
      </c>
      <c r="F271" s="71">
        <v>1682.5666742945905</v>
      </c>
      <c r="G271" s="71">
        <v>0</v>
      </c>
      <c r="H271" s="71">
        <v>0</v>
      </c>
      <c r="I271" s="71">
        <v>0</v>
      </c>
      <c r="J271" s="71">
        <v>0</v>
      </c>
      <c r="K271" s="71"/>
      <c r="L271" s="71">
        <v>812</v>
      </c>
      <c r="M271" s="71">
        <v>0</v>
      </c>
      <c r="N271" s="82">
        <v>104</v>
      </c>
      <c r="O271" s="71">
        <v>0</v>
      </c>
      <c r="P271" s="82">
        <v>152</v>
      </c>
      <c r="Q271" s="71">
        <v>0</v>
      </c>
    </row>
    <row r="272" spans="1:17" ht="16">
      <c r="A272" s="112" t="s">
        <v>178</v>
      </c>
      <c r="B272" s="71">
        <v>24595.3265526467</v>
      </c>
      <c r="C272" s="71">
        <v>24606.393226941291</v>
      </c>
      <c r="D272" s="71">
        <v>11.066674294590484</v>
      </c>
      <c r="E272" s="71">
        <v>0</v>
      </c>
      <c r="F272" s="71">
        <v>-14.433325705409516</v>
      </c>
      <c r="G272" s="71">
        <v>334.92653867081174</v>
      </c>
      <c r="H272" s="71">
        <v>0</v>
      </c>
      <c r="I272" s="71">
        <v>0</v>
      </c>
      <c r="J272" s="71">
        <v>0</v>
      </c>
      <c r="K272" s="71"/>
      <c r="L272" s="71">
        <v>-550</v>
      </c>
      <c r="M272" s="71">
        <v>215</v>
      </c>
      <c r="N272" s="82">
        <v>38</v>
      </c>
      <c r="O272" s="71">
        <v>0</v>
      </c>
      <c r="P272" s="82">
        <v>162</v>
      </c>
      <c r="Q272" s="71">
        <v>0</v>
      </c>
    </row>
    <row r="273" spans="1:17" ht="16">
      <c r="A273" s="112" t="s">
        <v>188</v>
      </c>
      <c r="B273" s="71">
        <v>12381.3265526467</v>
      </c>
      <c r="C273" s="71">
        <v>15264.393226941293</v>
      </c>
      <c r="D273" s="71">
        <v>2883.0666742945923</v>
      </c>
      <c r="E273" s="71">
        <v>0</v>
      </c>
      <c r="F273" s="71">
        <v>2857.5666742945923</v>
      </c>
      <c r="G273" s="71">
        <v>0</v>
      </c>
      <c r="H273" s="71">
        <v>0</v>
      </c>
      <c r="I273" s="71">
        <v>0</v>
      </c>
      <c r="J273" s="71">
        <v>0</v>
      </c>
      <c r="K273" s="71"/>
      <c r="L273" s="71">
        <v>2491</v>
      </c>
      <c r="M273" s="71">
        <v>0</v>
      </c>
      <c r="N273" s="82">
        <v>450</v>
      </c>
      <c r="O273" s="71">
        <v>0</v>
      </c>
      <c r="P273" s="82">
        <v>162</v>
      </c>
      <c r="Q273" s="71">
        <v>0</v>
      </c>
    </row>
    <row r="274" spans="1:17" ht="16">
      <c r="A274" s="112" t="s">
        <v>196</v>
      </c>
      <c r="B274" s="71">
        <v>35844.3265526467</v>
      </c>
      <c r="C274" s="71">
        <v>36793.393226941291</v>
      </c>
      <c r="D274" s="71">
        <v>949.06667429459048</v>
      </c>
      <c r="E274" s="71">
        <v>0</v>
      </c>
      <c r="F274" s="71">
        <v>923.56667429459048</v>
      </c>
      <c r="G274" s="71">
        <v>0</v>
      </c>
      <c r="H274" s="71">
        <v>0</v>
      </c>
      <c r="I274" s="71">
        <v>0</v>
      </c>
      <c r="J274" s="71">
        <v>0</v>
      </c>
      <c r="K274" s="71"/>
      <c r="L274" s="71">
        <v>397</v>
      </c>
      <c r="M274" s="71">
        <v>0</v>
      </c>
      <c r="N274" s="82">
        <v>450</v>
      </c>
      <c r="O274" s="71">
        <v>0</v>
      </c>
      <c r="P274" s="82">
        <v>162</v>
      </c>
      <c r="Q274" s="71">
        <v>0</v>
      </c>
    </row>
    <row r="275" spans="1:17" ht="16">
      <c r="A275" s="112" t="s">
        <v>202</v>
      </c>
      <c r="B275" s="71">
        <v>31425.3265526467</v>
      </c>
      <c r="C275" s="71">
        <v>31716.393226941291</v>
      </c>
      <c r="D275" s="71">
        <v>291.06667429459048</v>
      </c>
      <c r="E275" s="71">
        <v>0</v>
      </c>
      <c r="F275" s="71">
        <v>265.56667429459048</v>
      </c>
      <c r="G275" s="71">
        <v>54.926538670811738</v>
      </c>
      <c r="H275" s="71">
        <v>0</v>
      </c>
      <c r="I275" s="71">
        <v>0</v>
      </c>
      <c r="J275" s="71">
        <v>0</v>
      </c>
      <c r="K275" s="71"/>
      <c r="L275" s="71">
        <v>520</v>
      </c>
      <c r="M275" s="71">
        <v>0</v>
      </c>
      <c r="N275" s="82">
        <v>395</v>
      </c>
      <c r="O275" s="71">
        <v>0</v>
      </c>
      <c r="P275" s="82">
        <v>162</v>
      </c>
      <c r="Q275" s="71">
        <v>0</v>
      </c>
    </row>
    <row r="276" spans="1:17" ht="16">
      <c r="A276" s="112" t="s">
        <v>240</v>
      </c>
      <c r="B276" s="71">
        <v>7136.3265526466903</v>
      </c>
      <c r="C276" s="71">
        <v>7257.3932269412926</v>
      </c>
      <c r="D276" s="71">
        <v>121.06667429460231</v>
      </c>
      <c r="E276" s="71">
        <v>0</v>
      </c>
      <c r="F276" s="71">
        <v>95.566674294602308</v>
      </c>
      <c r="G276" s="71">
        <v>224.92653867081174</v>
      </c>
      <c r="H276" s="71">
        <v>0</v>
      </c>
      <c r="I276" s="71">
        <v>0</v>
      </c>
      <c r="J276" s="71">
        <v>0</v>
      </c>
      <c r="K276" s="71"/>
      <c r="L276" s="71">
        <v>-346</v>
      </c>
      <c r="M276" s="71">
        <v>11</v>
      </c>
      <c r="N276" s="82">
        <v>225</v>
      </c>
      <c r="O276" s="71">
        <v>0</v>
      </c>
      <c r="P276" s="82">
        <v>162</v>
      </c>
      <c r="Q276" s="71">
        <v>0</v>
      </c>
    </row>
    <row r="277" spans="1:17" ht="16">
      <c r="A277" s="112" t="s">
        <v>255</v>
      </c>
      <c r="B277" s="71">
        <v>33413.3265526467</v>
      </c>
      <c r="C277" s="71">
        <v>32645.393226941291</v>
      </c>
      <c r="D277" s="71">
        <v>-767.93332570540952</v>
      </c>
      <c r="E277" s="71">
        <v>0</v>
      </c>
      <c r="F277" s="71">
        <v>-793.43332570540952</v>
      </c>
      <c r="G277" s="71">
        <v>1113.9265386708116</v>
      </c>
      <c r="H277" s="71">
        <v>459.71425779107153</v>
      </c>
      <c r="I277" s="71">
        <v>30.934847372798231</v>
      </c>
      <c r="J277" s="71">
        <v>0</v>
      </c>
      <c r="K277" s="71"/>
      <c r="L277" s="71">
        <v>-550</v>
      </c>
      <c r="M277" s="71">
        <v>215</v>
      </c>
      <c r="N277" s="82">
        <v>-550</v>
      </c>
      <c r="O277" s="71">
        <v>155</v>
      </c>
      <c r="P277" s="82">
        <v>-379</v>
      </c>
      <c r="Q277" s="71">
        <v>0</v>
      </c>
    </row>
    <row r="278" spans="1:17" ht="16">
      <c r="A278" s="112" t="s">
        <v>257</v>
      </c>
      <c r="B278" s="71">
        <v>30567.3265526467</v>
      </c>
      <c r="C278" s="71">
        <v>30764.393226941291</v>
      </c>
      <c r="D278" s="71">
        <v>197.06667429459048</v>
      </c>
      <c r="E278" s="71">
        <v>0</v>
      </c>
      <c r="F278" s="71">
        <v>171.56667429459048</v>
      </c>
      <c r="G278" s="71">
        <v>148.92653867081174</v>
      </c>
      <c r="H278" s="71">
        <v>0</v>
      </c>
      <c r="I278" s="71">
        <v>0</v>
      </c>
      <c r="J278" s="71">
        <v>0</v>
      </c>
      <c r="K278" s="71"/>
      <c r="L278" s="71">
        <v>-550</v>
      </c>
      <c r="M278" s="71">
        <v>215</v>
      </c>
      <c r="N278" s="82">
        <v>-45</v>
      </c>
      <c r="O278" s="71">
        <v>0</v>
      </c>
      <c r="P278" s="82">
        <v>-121</v>
      </c>
      <c r="Q278" s="71">
        <v>0</v>
      </c>
    </row>
    <row r="279" spans="1:17" ht="16">
      <c r="A279" s="112" t="s">
        <v>261</v>
      </c>
      <c r="B279" s="71">
        <v>19897.3265526467</v>
      </c>
      <c r="C279" s="71">
        <v>20176.393226941291</v>
      </c>
      <c r="D279" s="71">
        <v>279.06667429459048</v>
      </c>
      <c r="E279" s="71">
        <v>0</v>
      </c>
      <c r="F279" s="71">
        <v>253.56667429459048</v>
      </c>
      <c r="G279" s="71">
        <v>66.926538670811738</v>
      </c>
      <c r="H279" s="71">
        <v>0</v>
      </c>
      <c r="I279" s="71">
        <v>0</v>
      </c>
      <c r="J279" s="71">
        <v>0</v>
      </c>
      <c r="K279" s="71"/>
      <c r="L279" s="71">
        <v>-550</v>
      </c>
      <c r="M279" s="71">
        <v>215</v>
      </c>
      <c r="N279" s="82">
        <v>37</v>
      </c>
      <c r="O279" s="71">
        <v>0</v>
      </c>
      <c r="P279" s="82">
        <v>33</v>
      </c>
      <c r="Q279" s="71">
        <v>0</v>
      </c>
    </row>
    <row r="280" spans="1:17" ht="16">
      <c r="A280" s="112" t="s">
        <v>273</v>
      </c>
      <c r="B280" s="71">
        <v>32190.3265526467</v>
      </c>
      <c r="C280" s="71">
        <v>36142.393226941291</v>
      </c>
      <c r="D280" s="71">
        <v>3952.0666742945905</v>
      </c>
      <c r="E280" s="71">
        <v>0</v>
      </c>
      <c r="F280" s="71">
        <v>3926.5666742945905</v>
      </c>
      <c r="G280" s="71">
        <v>0</v>
      </c>
      <c r="H280" s="71">
        <v>0</v>
      </c>
      <c r="I280" s="71">
        <v>0</v>
      </c>
      <c r="J280" s="71">
        <v>0</v>
      </c>
      <c r="K280" s="71"/>
      <c r="L280" s="71">
        <v>3056</v>
      </c>
      <c r="M280" s="71">
        <v>0</v>
      </c>
      <c r="N280" s="82">
        <v>104</v>
      </c>
      <c r="O280" s="71">
        <v>0</v>
      </c>
      <c r="P280" s="82">
        <v>-121</v>
      </c>
      <c r="Q280" s="71">
        <v>0</v>
      </c>
    </row>
    <row r="281" spans="1:17" ht="16">
      <c r="A281" s="112" t="s">
        <v>9</v>
      </c>
      <c r="B281" s="71">
        <v>28358.3265526467</v>
      </c>
      <c r="C281" s="71">
        <v>30510.393226941291</v>
      </c>
      <c r="D281" s="71">
        <v>2152.0666742945905</v>
      </c>
      <c r="E281" s="71">
        <v>0</v>
      </c>
      <c r="F281" s="71">
        <v>2126.5666742945905</v>
      </c>
      <c r="G281" s="71">
        <v>0</v>
      </c>
      <c r="H281" s="71">
        <v>0</v>
      </c>
      <c r="I281" s="71">
        <v>0</v>
      </c>
      <c r="J281" s="71">
        <v>0</v>
      </c>
      <c r="K281" s="71"/>
      <c r="L281" s="71">
        <v>1256</v>
      </c>
      <c r="M281" s="71">
        <v>0</v>
      </c>
      <c r="N281" s="82">
        <v>309</v>
      </c>
      <c r="O281" s="71">
        <v>0</v>
      </c>
      <c r="P281" s="82">
        <v>162</v>
      </c>
      <c r="Q281" s="71">
        <v>0</v>
      </c>
    </row>
    <row r="282" spans="1:17" ht="16">
      <c r="A282" s="112" t="s">
        <v>336</v>
      </c>
      <c r="B282" s="71">
        <v>25531.3265526467</v>
      </c>
      <c r="C282" s="71">
        <v>25058.393226941291</v>
      </c>
      <c r="D282" s="71">
        <v>-472.93332570540952</v>
      </c>
      <c r="E282" s="71">
        <v>0</v>
      </c>
      <c r="F282" s="71">
        <v>-498.43332570540952</v>
      </c>
      <c r="G282" s="71">
        <v>818.92653867081162</v>
      </c>
      <c r="H282" s="71">
        <v>164.71425779107153</v>
      </c>
      <c r="I282" s="71">
        <v>0</v>
      </c>
      <c r="J282" s="71">
        <v>0</v>
      </c>
      <c r="K282" s="71"/>
      <c r="L282" s="71">
        <v>8</v>
      </c>
      <c r="M282" s="71">
        <v>0</v>
      </c>
      <c r="N282" s="82">
        <v>-204</v>
      </c>
      <c r="O282" s="71">
        <v>0</v>
      </c>
      <c r="P282" s="82">
        <v>-3</v>
      </c>
      <c r="Q282" s="71">
        <v>0</v>
      </c>
    </row>
    <row r="283" spans="1:17" ht="16">
      <c r="A283" s="112" t="s">
        <v>0</v>
      </c>
      <c r="B283" s="71">
        <v>13579.3265526467</v>
      </c>
      <c r="C283" s="71">
        <v>14426.393226941293</v>
      </c>
      <c r="D283" s="71">
        <v>847.0666742945923</v>
      </c>
      <c r="E283" s="71">
        <v>0</v>
      </c>
      <c r="F283" s="71">
        <v>821.5666742945923</v>
      </c>
      <c r="G283" s="71">
        <v>0</v>
      </c>
      <c r="H283" s="71">
        <v>0</v>
      </c>
      <c r="I283" s="71">
        <v>0</v>
      </c>
      <c r="J283" s="71">
        <v>0</v>
      </c>
      <c r="K283" s="71"/>
      <c r="L283" s="71">
        <v>-49</v>
      </c>
      <c r="M283" s="71">
        <v>0</v>
      </c>
      <c r="N283" s="82">
        <v>236</v>
      </c>
      <c r="O283" s="71">
        <v>0</v>
      </c>
      <c r="P283" s="82">
        <v>162</v>
      </c>
      <c r="Q283" s="71">
        <v>0</v>
      </c>
    </row>
    <row r="284" spans="1:17" ht="16">
      <c r="A284" s="112" t="s">
        <v>57</v>
      </c>
      <c r="B284" s="71">
        <v>9321.3265526466894</v>
      </c>
      <c r="C284" s="71">
        <v>9625.3932269412926</v>
      </c>
      <c r="D284" s="71">
        <v>304.06667429460322</v>
      </c>
      <c r="E284" s="71">
        <v>0</v>
      </c>
      <c r="F284" s="71">
        <v>278.56667429460322</v>
      </c>
      <c r="G284" s="71">
        <v>41.926538670811738</v>
      </c>
      <c r="H284" s="71">
        <v>0</v>
      </c>
      <c r="I284" s="71">
        <v>0</v>
      </c>
      <c r="J284" s="71">
        <v>0</v>
      </c>
      <c r="K284" s="71"/>
      <c r="L284" s="71">
        <v>-550</v>
      </c>
      <c r="M284" s="71">
        <v>215</v>
      </c>
      <c r="N284" s="82">
        <v>62</v>
      </c>
      <c r="O284" s="71">
        <v>0</v>
      </c>
      <c r="P284" s="82">
        <v>-121</v>
      </c>
      <c r="Q284" s="71">
        <v>0</v>
      </c>
    </row>
    <row r="285" spans="1:17" ht="16">
      <c r="A285" s="112" t="s">
        <v>68</v>
      </c>
      <c r="B285" s="71">
        <v>29094.3265526467</v>
      </c>
      <c r="C285" s="71">
        <v>30443.393226941291</v>
      </c>
      <c r="D285" s="71">
        <v>1349.0666742945905</v>
      </c>
      <c r="E285" s="71">
        <v>0</v>
      </c>
      <c r="F285" s="71">
        <v>1323.5666742945905</v>
      </c>
      <c r="G285" s="71">
        <v>0</v>
      </c>
      <c r="H285" s="71">
        <v>0</v>
      </c>
      <c r="I285" s="71">
        <v>0</v>
      </c>
      <c r="J285" s="71">
        <v>0</v>
      </c>
      <c r="K285" s="71"/>
      <c r="L285" s="71">
        <v>2256</v>
      </c>
      <c r="M285" s="71">
        <v>0</v>
      </c>
      <c r="N285" s="82">
        <v>450</v>
      </c>
      <c r="O285" s="71">
        <v>0</v>
      </c>
      <c r="P285" s="82">
        <v>162</v>
      </c>
      <c r="Q285" s="71">
        <v>0</v>
      </c>
    </row>
    <row r="286" spans="1:17" ht="16">
      <c r="A286" s="112" t="s">
        <v>89</v>
      </c>
      <c r="B286" s="71">
        <v>25209.3265526467</v>
      </c>
      <c r="C286" s="71">
        <v>27037.393226941291</v>
      </c>
      <c r="D286" s="71">
        <v>1828.0666742945905</v>
      </c>
      <c r="E286" s="71">
        <v>0</v>
      </c>
      <c r="F286" s="71">
        <v>1802.5666742945905</v>
      </c>
      <c r="G286" s="71">
        <v>0</v>
      </c>
      <c r="H286" s="71">
        <v>0</v>
      </c>
      <c r="I286" s="71">
        <v>0</v>
      </c>
      <c r="J286" s="71">
        <v>0</v>
      </c>
      <c r="K286" s="71"/>
      <c r="L286" s="71">
        <v>1158</v>
      </c>
      <c r="M286" s="71">
        <v>0</v>
      </c>
      <c r="N286" s="82">
        <v>450</v>
      </c>
      <c r="O286" s="71">
        <v>0</v>
      </c>
      <c r="P286" s="82">
        <v>162</v>
      </c>
      <c r="Q286" s="71">
        <v>0</v>
      </c>
    </row>
    <row r="287" spans="1:17" ht="16">
      <c r="A287" s="112" t="s">
        <v>92</v>
      </c>
      <c r="B287" s="71">
        <v>20457.3265526467</v>
      </c>
      <c r="C287" s="71">
        <v>20540.393226941291</v>
      </c>
      <c r="D287" s="71">
        <v>83.066674294590484</v>
      </c>
      <c r="E287" s="71">
        <v>0</v>
      </c>
      <c r="F287" s="71">
        <v>57.566674294590484</v>
      </c>
      <c r="G287" s="71">
        <v>262.92653867081174</v>
      </c>
      <c r="H287" s="71">
        <v>0</v>
      </c>
      <c r="I287" s="71">
        <v>0</v>
      </c>
      <c r="J287" s="71">
        <v>0</v>
      </c>
      <c r="K287" s="71"/>
      <c r="L287" s="71">
        <v>818</v>
      </c>
      <c r="M287" s="71">
        <v>0</v>
      </c>
      <c r="N287" s="82">
        <v>187</v>
      </c>
      <c r="O287" s="71">
        <v>0</v>
      </c>
      <c r="P287" s="82">
        <v>162</v>
      </c>
      <c r="Q287" s="71">
        <v>0</v>
      </c>
    </row>
    <row r="288" spans="1:17" ht="16">
      <c r="A288" s="112" t="s">
        <v>102</v>
      </c>
      <c r="B288" s="71">
        <v>7200.3265526466903</v>
      </c>
      <c r="C288" s="71">
        <v>7759.3932269412926</v>
      </c>
      <c r="D288" s="71">
        <v>559.06667429460231</v>
      </c>
      <c r="E288" s="71">
        <v>0</v>
      </c>
      <c r="F288" s="71">
        <v>533.56667429460231</v>
      </c>
      <c r="G288" s="71">
        <v>0</v>
      </c>
      <c r="H288" s="71">
        <v>0</v>
      </c>
      <c r="I288" s="71">
        <v>0</v>
      </c>
      <c r="J288" s="71">
        <v>0</v>
      </c>
      <c r="K288" s="71"/>
      <c r="L288" s="71">
        <v>-60</v>
      </c>
      <c r="M288" s="71">
        <v>0</v>
      </c>
      <c r="N288" s="82">
        <v>450</v>
      </c>
      <c r="O288" s="71">
        <v>0</v>
      </c>
      <c r="P288" s="82">
        <v>162</v>
      </c>
      <c r="Q288" s="71">
        <v>0</v>
      </c>
    </row>
    <row r="289" spans="1:17" ht="16">
      <c r="A289" s="112" t="s">
        <v>132</v>
      </c>
      <c r="B289" s="71">
        <v>7203.3265526466903</v>
      </c>
      <c r="C289" s="71">
        <v>6797.3932269412926</v>
      </c>
      <c r="D289" s="71">
        <v>-405.93332570539769</v>
      </c>
      <c r="E289" s="71">
        <v>0</v>
      </c>
      <c r="F289" s="71">
        <v>-431.43332570539769</v>
      </c>
      <c r="G289" s="71">
        <v>751.92653867081162</v>
      </c>
      <c r="H289" s="71">
        <v>97.714257791071532</v>
      </c>
      <c r="I289" s="71">
        <v>0</v>
      </c>
      <c r="J289" s="71">
        <v>0</v>
      </c>
      <c r="K289" s="71"/>
      <c r="L289" s="71">
        <v>-474</v>
      </c>
      <c r="M289" s="71">
        <v>139</v>
      </c>
      <c r="N289" s="82">
        <v>-204</v>
      </c>
      <c r="O289" s="71">
        <v>0</v>
      </c>
      <c r="P289" s="82">
        <v>64</v>
      </c>
      <c r="Q289" s="71">
        <v>0</v>
      </c>
    </row>
    <row r="290" spans="1:17" ht="16">
      <c r="A290" s="112" t="s">
        <v>173</v>
      </c>
      <c r="B290" s="71">
        <v>35458.3265526467</v>
      </c>
      <c r="C290" s="71">
        <v>34139.393226941291</v>
      </c>
      <c r="D290" s="71">
        <v>-1318.9333257054095</v>
      </c>
      <c r="E290" s="71">
        <v>0</v>
      </c>
      <c r="F290" s="71">
        <v>-1344.4333257054095</v>
      </c>
      <c r="G290" s="71">
        <v>1664.9265386708116</v>
      </c>
      <c r="H290" s="71">
        <v>1010.7142577910715</v>
      </c>
      <c r="I290" s="71">
        <v>581.93484737279823</v>
      </c>
      <c r="J290" s="71">
        <v>201.16281069925435</v>
      </c>
      <c r="K290" s="71"/>
      <c r="L290" s="71">
        <v>418</v>
      </c>
      <c r="M290" s="71">
        <v>0</v>
      </c>
      <c r="N290" s="82">
        <v>-204</v>
      </c>
      <c r="O290" s="71">
        <v>0</v>
      </c>
      <c r="P290" s="82">
        <v>-267</v>
      </c>
      <c r="Q290" s="71">
        <v>0</v>
      </c>
    </row>
    <row r="291" spans="1:17" ht="16">
      <c r="A291" s="112" t="s">
        <v>176</v>
      </c>
      <c r="B291" s="71">
        <v>9502.3265526466894</v>
      </c>
      <c r="C291" s="71">
        <v>10818.393226941293</v>
      </c>
      <c r="D291" s="71">
        <v>1316.0666742946032</v>
      </c>
      <c r="E291" s="71">
        <v>0</v>
      </c>
      <c r="F291" s="71">
        <v>1290.5666742946032</v>
      </c>
      <c r="G291" s="71">
        <v>0</v>
      </c>
      <c r="H291" s="71">
        <v>0</v>
      </c>
      <c r="I291" s="71">
        <v>0</v>
      </c>
      <c r="J291" s="71">
        <v>0</v>
      </c>
      <c r="K291" s="71"/>
      <c r="L291" s="71">
        <v>929</v>
      </c>
      <c r="M291" s="71">
        <v>0</v>
      </c>
      <c r="N291" s="82">
        <v>450</v>
      </c>
      <c r="O291" s="71">
        <v>0</v>
      </c>
      <c r="P291" s="82">
        <v>162</v>
      </c>
      <c r="Q291" s="71">
        <v>0</v>
      </c>
    </row>
    <row r="292" spans="1:17" ht="16">
      <c r="A292" s="112" t="s">
        <v>279</v>
      </c>
      <c r="B292" s="71">
        <v>21406.3265526467</v>
      </c>
      <c r="C292" s="71">
        <v>22951.393226941291</v>
      </c>
      <c r="D292" s="71">
        <v>1545.0666742945905</v>
      </c>
      <c r="E292" s="71">
        <v>0</v>
      </c>
      <c r="F292" s="71">
        <v>1519.5666742945905</v>
      </c>
      <c r="G292" s="71">
        <v>0</v>
      </c>
      <c r="H292" s="71">
        <v>0</v>
      </c>
      <c r="I292" s="71">
        <v>0</v>
      </c>
      <c r="J292" s="71">
        <v>0</v>
      </c>
      <c r="K292" s="71"/>
      <c r="L292" s="71">
        <v>1586</v>
      </c>
      <c r="M292" s="71">
        <v>0</v>
      </c>
      <c r="N292" s="82">
        <v>450</v>
      </c>
      <c r="O292" s="71">
        <v>0</v>
      </c>
      <c r="P292" s="82">
        <v>162</v>
      </c>
      <c r="Q292" s="71">
        <v>0</v>
      </c>
    </row>
    <row r="293" spans="1:17" ht="16">
      <c r="A293" s="112" t="s">
        <v>290</v>
      </c>
      <c r="B293" s="71">
        <v>32866.3265526467</v>
      </c>
      <c r="C293" s="71">
        <v>33808.393226941291</v>
      </c>
      <c r="D293" s="71">
        <v>942.06667429459048</v>
      </c>
      <c r="E293" s="71">
        <v>0</v>
      </c>
      <c r="F293" s="71">
        <v>916.56667429459048</v>
      </c>
      <c r="G293" s="71">
        <v>0</v>
      </c>
      <c r="H293" s="71">
        <v>0</v>
      </c>
      <c r="I293" s="71">
        <v>0</v>
      </c>
      <c r="J293" s="71">
        <v>0</v>
      </c>
      <c r="K293" s="71"/>
      <c r="L293" s="71">
        <v>48</v>
      </c>
      <c r="M293" s="71">
        <v>0</v>
      </c>
      <c r="N293" s="82">
        <v>450</v>
      </c>
      <c r="O293" s="71">
        <v>0</v>
      </c>
      <c r="P293" s="82">
        <v>162</v>
      </c>
      <c r="Q293" s="71">
        <v>0</v>
      </c>
    </row>
    <row r="294" spans="1:17" ht="16">
      <c r="A294" s="112" t="s">
        <v>291</v>
      </c>
      <c r="B294" s="71">
        <v>33075.3265526467</v>
      </c>
      <c r="C294" s="71">
        <v>31557.393226941291</v>
      </c>
      <c r="D294" s="71">
        <v>-1517.9333257054095</v>
      </c>
      <c r="E294" s="71">
        <v>0</v>
      </c>
      <c r="F294" s="71">
        <v>-1543.4333257054095</v>
      </c>
      <c r="G294" s="71">
        <v>1820.9265386708116</v>
      </c>
      <c r="H294" s="71">
        <v>1166.7142577910715</v>
      </c>
      <c r="I294" s="71">
        <v>737.93484737279823</v>
      </c>
      <c r="J294" s="71">
        <v>357.16281069925435</v>
      </c>
      <c r="K294" s="71"/>
      <c r="L294" s="71">
        <v>1292</v>
      </c>
      <c r="M294" s="71">
        <v>0</v>
      </c>
      <c r="N294" s="82">
        <v>-204</v>
      </c>
      <c r="O294" s="71">
        <v>0</v>
      </c>
      <c r="P294" s="82">
        <v>-267</v>
      </c>
      <c r="Q294" s="71">
        <v>0</v>
      </c>
    </row>
  </sheetData>
  <mergeCells count="1">
    <mergeCell ref="F2:J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73272-E62B-4CC3-81D6-2EE1BE493998}">
  <dimension ref="A1:G20"/>
  <sheetViews>
    <sheetView showGridLines="0" zoomScaleNormal="100" workbookViewId="0">
      <selection activeCell="Q16" sqref="Q16"/>
    </sheetView>
  </sheetViews>
  <sheetFormatPr defaultColWidth="9.1796875" defaultRowHeight="14"/>
  <cols>
    <col min="1" max="1" width="2.54296875" style="42" customWidth="1"/>
    <col min="2" max="2" width="2.1796875" style="42" customWidth="1"/>
    <col min="3" max="3" width="9.1796875" style="42"/>
    <col min="4" max="4" width="49.26953125" style="42" customWidth="1"/>
    <col min="5" max="5" width="26.81640625" style="42" customWidth="1"/>
    <col min="6" max="6" width="22" style="42" bestFit="1" customWidth="1"/>
    <col min="7" max="7" width="17.1796875" style="42" customWidth="1"/>
    <col min="8" max="16384" width="9.1796875" style="42"/>
  </cols>
  <sheetData>
    <row r="1" spans="1:7">
      <c r="A1" s="102" t="s">
        <v>429</v>
      </c>
      <c r="B1" s="103"/>
      <c r="C1" s="103"/>
      <c r="D1" s="103"/>
      <c r="E1" s="103"/>
    </row>
    <row r="7" spans="1:7">
      <c r="E7" s="47" t="s">
        <v>300</v>
      </c>
      <c r="F7" s="46" t="s">
        <v>301</v>
      </c>
      <c r="G7" s="45" t="s">
        <v>302</v>
      </c>
    </row>
    <row r="8" spans="1:7" ht="16">
      <c r="D8" s="85" t="s">
        <v>345</v>
      </c>
      <c r="E8" s="71">
        <v>119175.95600000001</v>
      </c>
      <c r="F8" s="71">
        <v>119175.95600000001</v>
      </c>
      <c r="G8" s="41">
        <v>0</v>
      </c>
    </row>
    <row r="9" spans="1:7" ht="16">
      <c r="D9" s="85" t="s">
        <v>346</v>
      </c>
      <c r="E9" s="71">
        <v>104398.289275</v>
      </c>
      <c r="F9" s="71">
        <v>99090.873175000001</v>
      </c>
      <c r="G9" s="41">
        <v>5307.4161000000022</v>
      </c>
    </row>
    <row r="10" spans="1:7" ht="16">
      <c r="D10" s="85" t="s">
        <v>347</v>
      </c>
      <c r="E10" s="71">
        <v>-12418.62889</v>
      </c>
      <c r="F10" s="71">
        <v>-13117.717656999999</v>
      </c>
      <c r="G10" s="41">
        <v>699.08876699999928</v>
      </c>
    </row>
    <row r="11" spans="1:7" ht="16">
      <c r="D11" s="85" t="s">
        <v>348</v>
      </c>
      <c r="E11" s="71">
        <v>12825.266648000001</v>
      </c>
      <c r="F11" s="71">
        <v>11078.365135</v>
      </c>
      <c r="G11" s="41">
        <v>1746.9015130000007</v>
      </c>
    </row>
    <row r="12" spans="1:7" ht="16">
      <c r="D12" s="85" t="s">
        <v>349</v>
      </c>
      <c r="E12" s="71">
        <v>-12984.461133999999</v>
      </c>
      <c r="F12" s="71">
        <v>-11175.196228000001</v>
      </c>
      <c r="G12" s="41">
        <v>-1809.2649059999985</v>
      </c>
    </row>
    <row r="13" spans="1:7" ht="16">
      <c r="D13" s="85" t="s">
        <v>396</v>
      </c>
      <c r="E13" s="71">
        <v>605.67908798034364</v>
      </c>
      <c r="F13" s="71">
        <v>529.55334734600001</v>
      </c>
      <c r="G13" s="41">
        <v>76.125740634343629</v>
      </c>
    </row>
    <row r="14" spans="1:7" ht="16">
      <c r="D14" s="85" t="s">
        <v>397</v>
      </c>
      <c r="E14" s="71">
        <v>482.48175400000002</v>
      </c>
      <c r="F14" s="71">
        <v>512.79357900000002</v>
      </c>
      <c r="G14" s="41">
        <v>-30.311824999999999</v>
      </c>
    </row>
    <row r="15" spans="1:7" ht="16">
      <c r="D15" s="85" t="s">
        <v>297</v>
      </c>
      <c r="E15" s="71">
        <v>6555.5449406471334</v>
      </c>
      <c r="F15" s="71">
        <v>0</v>
      </c>
      <c r="G15" s="41">
        <v>6555.5449406471334</v>
      </c>
    </row>
    <row r="16" spans="1:7" ht="16">
      <c r="D16" s="85" t="s">
        <v>405</v>
      </c>
      <c r="E16" s="71">
        <v>689.42995093497518</v>
      </c>
      <c r="F16" s="71" t="s">
        <v>354</v>
      </c>
      <c r="G16" s="41">
        <v>689.42995093497518</v>
      </c>
    </row>
    <row r="17" spans="4:7" ht="16">
      <c r="D17" s="85" t="s">
        <v>353</v>
      </c>
      <c r="E17" s="71">
        <v>878.60299299999997</v>
      </c>
      <c r="F17" s="71" t="s">
        <v>354</v>
      </c>
      <c r="G17" s="41">
        <v>878.60299299999997</v>
      </c>
    </row>
    <row r="18" spans="4:7" ht="16">
      <c r="D18" s="113" t="s">
        <v>350</v>
      </c>
      <c r="E18" s="114">
        <v>101032.20462556244</v>
      </c>
      <c r="F18" s="114">
        <v>86918.789850999994</v>
      </c>
      <c r="G18" s="44">
        <v>14113.41477456245</v>
      </c>
    </row>
    <row r="19" spans="4:7" ht="16">
      <c r="D19" s="85" t="s">
        <v>351</v>
      </c>
      <c r="E19" s="71">
        <v>18143.751374437561</v>
      </c>
      <c r="F19" s="71">
        <v>32257.166149000012</v>
      </c>
      <c r="G19" s="41">
        <v>-14113.41477456245</v>
      </c>
    </row>
    <row r="20" spans="4:7" ht="16">
      <c r="D20" s="85" t="s">
        <v>352</v>
      </c>
      <c r="E20" s="71">
        <v>1718.5355056571632</v>
      </c>
      <c r="F20" s="71">
        <v>3055.3265526466889</v>
      </c>
      <c r="G20" s="41">
        <v>-1336.7910469895257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INFO</vt:lpstr>
      <vt:lpstr>1. Välj kommun</vt:lpstr>
      <vt:lpstr>Dölj</vt:lpstr>
      <vt:lpstr>2. Alla kommuner</vt:lpstr>
      <vt:lpstr>3. Eftersläpning</vt:lpstr>
      <vt:lpstr>4. Strukturbidrag</vt:lpstr>
      <vt:lpstr>5. Införandebidrag</vt:lpstr>
      <vt:lpstr>6. Regleringspost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Norberg Måns</dc:creator>
  <cp:lastModifiedBy>Högberg Åsa</cp:lastModifiedBy>
  <dcterms:created xsi:type="dcterms:W3CDTF">2024-05-31T12:21:00Z</dcterms:created>
  <dcterms:modified xsi:type="dcterms:W3CDTF">2024-07-01T07:14:52Z</dcterms:modified>
</cp:coreProperties>
</file>